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9020" windowHeight="11700" tabRatio="918" activeTab="6"/>
  </bookViews>
  <sheets>
    <sheet name="Томск " sheetId="1" r:id="rId1"/>
    <sheet name="Кемерово" sheetId="2" r:id="rId2"/>
    <sheet name="Новосибирск (ГГТ)" sheetId="3" r:id="rId3"/>
    <sheet name="Новосибирск (СГС)" sheetId="4" r:id="rId4"/>
    <sheet name="Новосибирск (ГТК)" sheetId="5" r:id="rId5"/>
    <sheet name="Иркутск" sheetId="6" r:id="rId6"/>
    <sheet name="ФРА" sheetId="7" r:id="rId7"/>
    <sheet name="проверка" sheetId="8" state="hidden" r:id="rId8"/>
  </sheets>
  <externalReferences>
    <externalReference r:id="rId11"/>
  </externalReferences>
  <definedNames>
    <definedName name="TABLE" localSheetId="5">'Иркутск'!#REF!</definedName>
    <definedName name="TABLE" localSheetId="1">'Кемерово'!#REF!</definedName>
    <definedName name="TABLE" localSheetId="2">'Новосибирск (ГГТ)'!#REF!</definedName>
    <definedName name="TABLE" localSheetId="4">'Новосибирск (ГТК)'!#REF!</definedName>
    <definedName name="TABLE" localSheetId="3">'Новосибирск (СГС)'!#REF!</definedName>
    <definedName name="TABLE" localSheetId="7">'проверка'!#REF!</definedName>
    <definedName name="TABLE" localSheetId="0">'Томск '!#REF!</definedName>
    <definedName name="TABLE" localSheetId="6">'ФРА'!#REF!</definedName>
    <definedName name="TABLE_2" localSheetId="5">'Иркутск'!#REF!</definedName>
    <definedName name="TABLE_2" localSheetId="1">'Кемерово'!#REF!</definedName>
    <definedName name="TABLE_2" localSheetId="2">'Новосибирск (ГГТ)'!#REF!</definedName>
    <definedName name="TABLE_2" localSheetId="4">'Новосибирск (ГТК)'!#REF!</definedName>
    <definedName name="TABLE_2" localSheetId="3">'Новосибирск (СГС)'!#REF!</definedName>
    <definedName name="TABLE_2" localSheetId="7">'проверка'!#REF!</definedName>
    <definedName name="TABLE_2" localSheetId="0">'Томск '!#REF!</definedName>
    <definedName name="TABLE_2" localSheetId="6">'ФРА'!#REF!</definedName>
    <definedName name="_xlnm.Print_Area" localSheetId="5">'Иркутск'!$A$1:$FE$24</definedName>
    <definedName name="_xlnm.Print_Area" localSheetId="1">'Кемерово'!$A$1:$FE$30</definedName>
    <definedName name="_xlnm.Print_Area" localSheetId="2">'Новосибирск (ГГТ)'!$A$1:$FE$31</definedName>
    <definedName name="_xlnm.Print_Area" localSheetId="4">'Новосибирск (ГТК)'!$A$1:$FE$25</definedName>
    <definedName name="_xlnm.Print_Area" localSheetId="3">'Новосибирск (СГС)'!$A$1:$FE$25</definedName>
    <definedName name="_xlnm.Print_Area" localSheetId="7">'проверка'!$A$1:$FE$20</definedName>
    <definedName name="_xlnm.Print_Area" localSheetId="0">'Томск '!$A$1:$FE$33</definedName>
    <definedName name="_xlnm.Print_Area" localSheetId="6">'ФРА'!$A$1:$FE$26</definedName>
  </definedNames>
  <calcPr fullCalcOnLoad="1"/>
</workbook>
</file>

<file path=xl/sharedStrings.xml><?xml version="1.0" encoding="utf-8"?>
<sst xmlns="http://schemas.openxmlformats.org/spreadsheetml/2006/main" count="670" uniqueCount="116">
  <si>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</si>
  <si>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</si>
  <si>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</si>
  <si>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</si>
  <si>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</si>
  <si>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</si>
  <si>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</si>
  <si>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</si>
  <si>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</si>
  <si>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</si>
  <si>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</si>
  <si>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</si>
  <si>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</si>
  <si>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</si>
  <si>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</si>
  <si>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</si>
  <si>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</si>
  <si>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</si>
  <si>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</si>
  <si>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</si>
  <si>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</si>
  <si>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</si>
  <si>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</si>
  <si>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</si>
  <si>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</si>
  <si>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</si>
  <si>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</si>
  <si>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</si>
  <si>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</si>
  <si>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</si>
  <si>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</si>
  <si>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</si>
  <si>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</si>
  <si>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</si>
  <si>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</si>
  <si>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</si>
  <si>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</si>
  <si>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</si>
  <si>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</si>
  <si>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</si>
  <si>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</si>
  <si>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ООО "Газпром газораспределение Томск"</t>
  </si>
  <si>
    <t>по Томской области</t>
  </si>
  <si>
    <t>Объекты, выполняемые по договорам о технологическом подключении (присоединении) в рамках Постановления Правительства РФ от 30.12.2013 №1314</t>
  </si>
  <si>
    <t>амортизация</t>
  </si>
  <si>
    <t>по Кемеровской области</t>
  </si>
  <si>
    <t>по Новосибирской области</t>
  </si>
  <si>
    <t>по Республике Алтай</t>
  </si>
  <si>
    <t>на 20</t>
  </si>
  <si>
    <t>Выставочный зал с офисными помещениями и гаражом по адресу: г.Томск, пр.Фрунзе, 170/1</t>
  </si>
  <si>
    <t>3.2</t>
  </si>
  <si>
    <t>4.2</t>
  </si>
  <si>
    <t>6.2</t>
  </si>
  <si>
    <t>6.3</t>
  </si>
  <si>
    <t>6.4</t>
  </si>
  <si>
    <t>3.3</t>
  </si>
  <si>
    <t>5.2</t>
  </si>
  <si>
    <t>-</t>
  </si>
  <si>
    <t>01.10.2018</t>
  </si>
  <si>
    <t>привлеченные средства</t>
  </si>
  <si>
    <t>зона ООО "Газпром газораспределение Томск"</t>
  </si>
  <si>
    <t>зона АО "Сибирьгазсервис"</t>
  </si>
  <si>
    <t>зона АО "ГазТрансКом"</t>
  </si>
  <si>
    <t>31.12.2023</t>
  </si>
  <si>
    <t>31.12.2022</t>
  </si>
  <si>
    <t>по Иркутской области</t>
  </si>
  <si>
    <t>4.3</t>
  </si>
  <si>
    <t>01.04.2021</t>
  </si>
  <si>
    <t>30.09.2023</t>
  </si>
  <si>
    <t>22</t>
  </si>
  <si>
    <t>Оборудование для эксплуатации газового хозяйства</t>
  </si>
  <si>
    <t>Автотехника для эксплуатации</t>
  </si>
  <si>
    <t>Строительная автотехника</t>
  </si>
  <si>
    <t>Оборудование связи и передачи данных</t>
  </si>
  <si>
    <t>Система телеметрии ГРПШ Новосибирская область, Новосибирский район, д.п. Кудряшовский, ул. Береговая</t>
  </si>
  <si>
    <t>Система телеметрии ГРПШ Новосибирская область, Колыванский район, с. Соколово, ул. Советская</t>
  </si>
  <si>
    <t>01.07.2022</t>
  </si>
  <si>
    <t>Система телеметрии ГРПШ Томская область, Каргасокский район, с. Вертикос, ул. Школьная</t>
  </si>
  <si>
    <t>23</t>
  </si>
  <si>
    <t>4.4</t>
  </si>
  <si>
    <t>31.12.2024</t>
  </si>
  <si>
    <t>4.5</t>
  </si>
  <si>
    <t>Система телеметрии ГРПШ Кемеровская область, Кемеровский район, д. Сухово</t>
  </si>
  <si>
    <t>Система телеметрии ГРПШ Новосибирская область, Новосибирский район, с. Верх-Тула</t>
  </si>
  <si>
    <t>01.07.2023</t>
  </si>
  <si>
    <t>Комплексная система защиты информации ООО "Газпром газораспределение Томск"</t>
  </si>
  <si>
    <t>Реконструкция объекта «Газопровод, Томская область, Томский район, АГРС Кисловка - п. Моряковский затон, Межпоселковый газопровод высокого давления АГРС Кисловка - п. Моряковский затон сооружение - трубопровод из полиэтиленовых труб»</t>
  </si>
  <si>
    <t>ПЭ 225х20,5</t>
  </si>
  <si>
    <t>01.04.2023</t>
  </si>
  <si>
    <t xml:space="preserve">спецнадбавка в рамках Программы газификации Томской области на 2023 год, подлежащая финансированию за счет средств специальной надбавки к тарифу на услуги по транспортировке газа Общества с ограниченной ответственностью «Газпром газораспределение Томск»
</t>
  </si>
  <si>
    <t>31.12.2025</t>
  </si>
  <si>
    <t>Объекты догазицикации</t>
  </si>
  <si>
    <t>Объекты догазификации</t>
  </si>
  <si>
    <t>4.6</t>
  </si>
  <si>
    <t xml:space="preserve">привлеченные средства / спецнадбавка в рамках Программы газификации Кемеровской области на 2020-2024 годы, подлежащей финансированию за счет средств специальной надбавки к тарифу
на услуги по транспортировке газа Общества с ограниченной ответственностью «Газпром газораспределение Томск» (корректировка  3– 2022 год)
</t>
  </si>
  <si>
    <t>01.01.2023</t>
  </si>
  <si>
    <t>Система автоматической пожарной сигнализации, оповещения и управления эвакуацией людей при пожаре по адресу: г. Новокузнецк, ш. Кузнецкое, д. 35</t>
  </si>
  <si>
    <t>Система пожарной сигнализации, оповещения и управления эвакуацией по адресу г. Томск, пр. Фрунзе, д.170А, подвал, 1 этаж, 2 этаж, 3 этаж, 4 этаж (КВ046)</t>
  </si>
  <si>
    <t>Ст Ду377х8,0</t>
  </si>
  <si>
    <t>Реконструкция объекта «Газопровод межпоселковый к г. Колпашево Томской области, назначение: Транспортировка газа, Протяженность 49995,97 м., инв.№69:232:0000:00:17891, адрес объекта: Томская область, Колпашевский район, Межпоселковая территория»</t>
  </si>
  <si>
    <t xml:space="preserve"> 2 = 3+4+5</t>
  </si>
  <si>
    <t>Прочее оборудование</t>
  </si>
  <si>
    <t>ВПГ</t>
  </si>
  <si>
    <t>Догаз</t>
  </si>
  <si>
    <t>ТП</t>
  </si>
  <si>
    <t>Программа СП</t>
  </si>
  <si>
    <t>Прочие проекты</t>
  </si>
  <si>
    <t>Тех.диагностика</t>
  </si>
  <si>
    <t>Объекты в рамках технического диагностирования газопроводов</t>
  </si>
  <si>
    <t>4.7</t>
  </si>
  <si>
    <t>01.09.2022</t>
  </si>
  <si>
    <t>01.02.2023</t>
  </si>
  <si>
    <t>01.02.2022</t>
  </si>
  <si>
    <t>Внутрипоселковые газопроводы</t>
  </si>
  <si>
    <t xml:space="preserve"> год </t>
  </si>
  <si>
    <t xml:space="preserve">привлеченные средства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</si>
</sst>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  <numFmt numFmtId="179" formatCode="0.000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178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4" fontId="45" fillId="0" borderId="10" xfId="0" applyNumberFormat="1" applyFont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5" fillId="0" borderId="12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" fontId="45" fillId="0" borderId="10" xfId="0" applyNumberFormat="1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/>
    </xf>
    <xf numFmtId="0" fontId="45" fillId="0" borderId="12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3" fontId="46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47" fillId="0" borderId="11" xfId="0" applyNumberFormat="1" applyFont="1" applyBorder="1" applyAlignment="1">
      <alignment horizontal="center"/>
    </xf>
    <xf numFmtId="0" fontId="47" fillId="0" borderId="12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50;&#1072;&#1087;&#1057;&#1090;&#1088;&#1086;&#1080;&#1090;\&#1043;&#1088;&#1091;&#1087;&#1087;&#1072;\&#1054;&#1090;&#1095;&#1077;&#1090;&#1099;\&#1056;&#1072;&#1089;&#1082;&#1088;&#1099;&#1090;&#1080;&#1077;%20&#1080;&#1085;&#1092;&#1086;&#1088;&#1084;&#1072;&#1094;&#1080;&#1080;%20&#1089;&#1091;&#1073;&#1098;&#1077;&#1082;&#1090;&#1072;%20&#1077;&#1089;&#1090;&#1077;&#1089;&#1090;&#1074;%20%20&#1084;&#1086;&#1085;&#1086;&#1087;&#1086;&#1083;&#1080;&#1081;\2023%20&#1087;&#1083;&#1072;&#1085;\&#1058;&#1086;&#1084;&#1089;&#1082;&#1043;&#1043;&#1056;_&#1048;&#1055;2023%20&#1082;&#1086;&#1087;&#1080;&#1103;%2026.12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"/>
      <sheetName val="ПИР будущих лет"/>
      <sheetName val="Стройка"/>
      <sheetName val="Оборудование"/>
      <sheetName val="ПВНА"/>
      <sheetName val="ПДФВ"/>
      <sheetName val="Капремонт и диагностика"/>
      <sheetName val="Свод догаз и ВПС поквартально"/>
      <sheetName val="Хоз спосо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3"/>
  <sheetViews>
    <sheetView view="pageBreakPreview" zoomScale="90" zoomScaleNormal="90" zoomScaleSheetLayoutView="90" zoomScalePageLayoutView="0" workbookViewId="0" topLeftCell="A1">
      <pane xSplit="42" ySplit="10" topLeftCell="AQ29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AQ17" sqref="AQ17:BD17"/>
    </sheetView>
  </sheetViews>
  <sheetFormatPr defaultColWidth="0.875" defaultRowHeight="12.75"/>
  <cols>
    <col min="1" max="111" width="0.875" style="11" customWidth="1"/>
    <col min="112" max="112" width="3.00390625" style="11" customWidth="1"/>
    <col min="113" max="164" width="0.875" style="11" customWidth="1"/>
    <col min="165" max="165" width="8.00390625" style="11" hidden="1" customWidth="1"/>
    <col min="166" max="166" width="0" style="11" hidden="1" customWidth="1"/>
    <col min="167" max="167" width="7.875" style="11" hidden="1" customWidth="1"/>
    <col min="168" max="174" width="0.875" style="11" customWidth="1"/>
    <col min="175" max="175" width="16.625" style="11" customWidth="1"/>
    <col min="176" max="179" width="0.875" style="11" customWidth="1"/>
    <col min="180" max="180" width="9.625" style="11" customWidth="1"/>
    <col min="181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48</v>
      </c>
      <c r="AQ5" s="69" t="s">
        <v>78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42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8" spans="1:161" s="16" customFormat="1" ht="28.5" customHeight="1">
      <c r="A8" s="55" t="s">
        <v>9</v>
      </c>
      <c r="B8" s="56"/>
      <c r="C8" s="56"/>
      <c r="D8" s="56"/>
      <c r="E8" s="56"/>
      <c r="F8" s="56"/>
      <c r="G8" s="56"/>
      <c r="H8" s="57"/>
      <c r="I8" s="55" t="s">
        <v>10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  <c r="AQ8" s="52" t="s">
        <v>13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52" t="s">
        <v>14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4"/>
      <c r="DI8" s="52" t="s">
        <v>18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16" customFormat="1" ht="66" customHeight="1">
      <c r="A9" s="58"/>
      <c r="B9" s="59"/>
      <c r="C9" s="59"/>
      <c r="D9" s="59"/>
      <c r="E9" s="59"/>
      <c r="F9" s="59"/>
      <c r="G9" s="59"/>
      <c r="H9" s="60"/>
      <c r="I9" s="58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52" t="s">
        <v>11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2" t="s">
        <v>12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15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52" t="s">
        <v>16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4"/>
      <c r="CU9" s="52" t="s">
        <v>17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19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 t="s">
        <v>20</v>
      </c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4"/>
      <c r="EO9" s="52" t="s">
        <v>21</v>
      </c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12.75">
      <c r="A10" s="61" t="s">
        <v>0</v>
      </c>
      <c r="B10" s="62"/>
      <c r="C10" s="62"/>
      <c r="D10" s="62"/>
      <c r="E10" s="62"/>
      <c r="F10" s="62"/>
      <c r="G10" s="62"/>
      <c r="H10" s="63"/>
      <c r="I10" s="61" t="s">
        <v>1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3"/>
      <c r="AQ10" s="61" t="s">
        <v>2</v>
      </c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3"/>
      <c r="BE10" s="61" t="s">
        <v>3</v>
      </c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3"/>
      <c r="BS10" s="61" t="s">
        <v>4</v>
      </c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3"/>
      <c r="CG10" s="61" t="s">
        <v>5</v>
      </c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3"/>
      <c r="CU10" s="61" t="s">
        <v>8</v>
      </c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3"/>
      <c r="DI10" s="61" t="s">
        <v>22</v>
      </c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3"/>
      <c r="DY10" s="61" t="s">
        <v>23</v>
      </c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3"/>
      <c r="EO10" s="61" t="s">
        <v>24</v>
      </c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3"/>
    </row>
    <row r="11" spans="1:180" s="25" customFormat="1" ht="12.75">
      <c r="A11" s="44" t="s">
        <v>0</v>
      </c>
      <c r="B11" s="45"/>
      <c r="C11" s="45"/>
      <c r="D11" s="45"/>
      <c r="E11" s="45"/>
      <c r="F11" s="45"/>
      <c r="G11" s="45"/>
      <c r="H11" s="46"/>
      <c r="I11" s="24"/>
      <c r="J11" s="47" t="s">
        <v>27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4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6"/>
      <c r="BE11" s="44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6"/>
      <c r="BS11" s="41">
        <f>BS12+BS26+BS31+BS32</f>
        <v>1624631.8374143415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3"/>
      <c r="CG11" s="41">
        <f>CG12+CG26+CG31+CG32</f>
        <v>1280491.0888848647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3"/>
      <c r="CU11" s="49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1"/>
      <c r="DI11" s="49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1"/>
      <c r="DY11" s="49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1"/>
      <c r="EO11" s="49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  <c r="FX11" s="26"/>
    </row>
    <row r="12" spans="1:167" s="25" customFormat="1" ht="38.25" customHeight="1">
      <c r="A12" s="44" t="s">
        <v>1</v>
      </c>
      <c r="B12" s="45"/>
      <c r="C12" s="45"/>
      <c r="D12" s="45"/>
      <c r="E12" s="45"/>
      <c r="F12" s="45"/>
      <c r="G12" s="45"/>
      <c r="H12" s="46"/>
      <c r="I12" s="24"/>
      <c r="J12" s="47" t="s">
        <v>28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4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6"/>
      <c r="BS12" s="41">
        <f>BS14+BS18+BS23</f>
        <v>1556058.7913163416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3"/>
      <c r="CG12" s="41">
        <f>CG14+CG18+CG23</f>
        <v>1211918.0427868648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3"/>
      <c r="CU12" s="49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1"/>
      <c r="DI12" s="49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9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1"/>
      <c r="EO12" s="49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1"/>
      <c r="FK12" s="27"/>
    </row>
    <row r="13" spans="1:161" s="27" customFormat="1" ht="12.75">
      <c r="A13" s="30" t="s">
        <v>29</v>
      </c>
      <c r="B13" s="31"/>
      <c r="C13" s="31"/>
      <c r="D13" s="31"/>
      <c r="E13" s="31"/>
      <c r="F13" s="31"/>
      <c r="G13" s="31"/>
      <c r="H13" s="32"/>
      <c r="I13" s="28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30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2"/>
      <c r="BE13" s="30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 s="35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40"/>
      <c r="CG13" s="35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40"/>
      <c r="CU13" s="38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7"/>
      <c r="DI13" s="38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38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7"/>
      <c r="EO13" s="38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</row>
    <row r="14" spans="1:167" s="25" customFormat="1" ht="37.5" customHeight="1">
      <c r="A14" s="44" t="s">
        <v>2</v>
      </c>
      <c r="B14" s="45"/>
      <c r="C14" s="45"/>
      <c r="D14" s="45"/>
      <c r="E14" s="45"/>
      <c r="F14" s="45"/>
      <c r="G14" s="45"/>
      <c r="H14" s="46"/>
      <c r="I14" s="24"/>
      <c r="J14" s="47" t="s">
        <v>30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44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6"/>
      <c r="BE14" s="44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6"/>
      <c r="BS14" s="41">
        <f>SUM(BS15:CF17)</f>
        <v>119587.42020000001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3"/>
      <c r="CG14" s="41">
        <f>SUM(CG15:CT17)</f>
        <v>2980.94699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3"/>
      <c r="CU14" s="64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6"/>
      <c r="DI14" s="49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1"/>
      <c r="DY14" s="49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1"/>
      <c r="EO14" s="49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  <c r="FK14" s="27"/>
    </row>
    <row r="15" spans="1:161" s="27" customFormat="1" ht="69" customHeight="1">
      <c r="A15" s="30" t="s">
        <v>31</v>
      </c>
      <c r="B15" s="31"/>
      <c r="C15" s="31"/>
      <c r="D15" s="31"/>
      <c r="E15" s="31"/>
      <c r="F15" s="31"/>
      <c r="G15" s="31"/>
      <c r="H15" s="32"/>
      <c r="I15" s="28"/>
      <c r="J15" s="33" t="s">
        <v>49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0" t="s">
        <v>58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2"/>
      <c r="BE15" s="30" t="s">
        <v>80</v>
      </c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35">
        <v>116544.90578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35">
        <v>205.09924</v>
      </c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40"/>
      <c r="CU15" s="38" t="s">
        <v>44</v>
      </c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7"/>
      <c r="DI15" s="38" t="s">
        <v>57</v>
      </c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7"/>
      <c r="DY15" s="38" t="s">
        <v>57</v>
      </c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7"/>
      <c r="EO15" s="38" t="s">
        <v>57</v>
      </c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s="27" customFormat="1" ht="69" customHeight="1">
      <c r="A16" s="30" t="s">
        <v>50</v>
      </c>
      <c r="B16" s="31"/>
      <c r="C16" s="31"/>
      <c r="D16" s="31"/>
      <c r="E16" s="31"/>
      <c r="F16" s="31"/>
      <c r="G16" s="31"/>
      <c r="H16" s="32"/>
      <c r="I16" s="28"/>
      <c r="J16" s="33" t="s">
        <v>77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30" t="s">
        <v>76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2"/>
      <c r="BE16" s="30" t="s">
        <v>63</v>
      </c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2"/>
      <c r="BS16" s="35">
        <v>811.9166700000001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7"/>
      <c r="CG16" s="35">
        <v>720.25</v>
      </c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7"/>
      <c r="CU16" s="38" t="s">
        <v>44</v>
      </c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7"/>
      <c r="DI16" s="38" t="s">
        <v>57</v>
      </c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7"/>
      <c r="DY16" s="38" t="s">
        <v>57</v>
      </c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7"/>
      <c r="EO16" s="38" t="s">
        <v>57</v>
      </c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:161" s="27" customFormat="1" ht="89.25" customHeight="1">
      <c r="A17" s="30" t="s">
        <v>55</v>
      </c>
      <c r="B17" s="31"/>
      <c r="C17" s="31"/>
      <c r="D17" s="31"/>
      <c r="E17" s="31"/>
      <c r="F17" s="31"/>
      <c r="G17" s="31"/>
      <c r="H17" s="32"/>
      <c r="I17" s="28"/>
      <c r="J17" s="33" t="s">
        <v>97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30" t="s">
        <v>110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2"/>
      <c r="BE17" s="30" t="s">
        <v>68</v>
      </c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2"/>
      <c r="BS17" s="35">
        <v>2230.59775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35">
        <v>2055.59775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40"/>
      <c r="CU17" s="38" t="s">
        <v>44</v>
      </c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7"/>
      <c r="DI17" s="38" t="s">
        <v>57</v>
      </c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7"/>
      <c r="DY17" s="38" t="s">
        <v>57</v>
      </c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7"/>
      <c r="EO17" s="38" t="s">
        <v>57</v>
      </c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</row>
    <row r="18" spans="1:167" s="25" customFormat="1" ht="12.75">
      <c r="A18" s="44" t="s">
        <v>3</v>
      </c>
      <c r="B18" s="45"/>
      <c r="C18" s="45"/>
      <c r="D18" s="45"/>
      <c r="E18" s="45"/>
      <c r="F18" s="45"/>
      <c r="G18" s="45"/>
      <c r="H18" s="46"/>
      <c r="I18" s="24"/>
      <c r="J18" s="47" t="s">
        <v>32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 s="44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6"/>
      <c r="BE18" s="44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6"/>
      <c r="BS18" s="41">
        <f>SUM(BS19:CF22)</f>
        <v>1202550.8111163415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3"/>
      <c r="CG18" s="41">
        <f>SUM(CG19:CT22)</f>
        <v>1110582.5711163415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3"/>
      <c r="CU18" s="49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1"/>
      <c r="DI18" s="49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1"/>
      <c r="DY18" s="49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1"/>
      <c r="EO18" s="49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1"/>
      <c r="FK18" s="27"/>
    </row>
    <row r="19" spans="1:161" s="27" customFormat="1" ht="97.5" customHeight="1">
      <c r="A19" s="30" t="s">
        <v>33</v>
      </c>
      <c r="B19" s="31"/>
      <c r="C19" s="31"/>
      <c r="D19" s="31"/>
      <c r="E19" s="31"/>
      <c r="F19" s="31"/>
      <c r="G19" s="31"/>
      <c r="H19" s="32"/>
      <c r="I19" s="28"/>
      <c r="J19" s="33" t="s">
        <v>43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30" t="s">
        <v>95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2"/>
      <c r="BE19" s="30" t="s">
        <v>63</v>
      </c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2"/>
      <c r="BS19" s="35">
        <f>CG19</f>
        <v>19185.643016341462</v>
      </c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35">
        <v>19185.643016341462</v>
      </c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40"/>
      <c r="CU19" s="52" t="s">
        <v>59</v>
      </c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4"/>
      <c r="DI19" s="38" t="s">
        <v>57</v>
      </c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7"/>
      <c r="DY19" s="38" t="s">
        <v>57</v>
      </c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7"/>
      <c r="EO19" s="38" t="s">
        <v>57</v>
      </c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27" customFormat="1" ht="30.75" customHeight="1">
      <c r="A20" s="30" t="s">
        <v>51</v>
      </c>
      <c r="B20" s="31"/>
      <c r="C20" s="31"/>
      <c r="D20" s="31"/>
      <c r="E20" s="31"/>
      <c r="F20" s="31"/>
      <c r="G20" s="31"/>
      <c r="H20" s="32"/>
      <c r="I20" s="28"/>
      <c r="J20" s="33" t="s">
        <v>91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0" t="s">
        <v>76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/>
      <c r="BE20" s="30" t="s">
        <v>63</v>
      </c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2"/>
      <c r="BS20" s="35">
        <v>1176687.3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7"/>
      <c r="CG20" s="35">
        <v>1084719.06</v>
      </c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7"/>
      <c r="CU20" s="52" t="s">
        <v>59</v>
      </c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4"/>
      <c r="DI20" s="35">
        <v>347.42749999999995</v>
      </c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7"/>
      <c r="DY20" s="38" t="s">
        <v>57</v>
      </c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7"/>
      <c r="EO20" s="38" t="s">
        <v>57</v>
      </c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s="27" customFormat="1" ht="66.75" customHeight="1">
      <c r="A21" s="30" t="s">
        <v>66</v>
      </c>
      <c r="B21" s="31"/>
      <c r="C21" s="31"/>
      <c r="D21" s="31"/>
      <c r="E21" s="31"/>
      <c r="F21" s="31"/>
      <c r="G21" s="31"/>
      <c r="H21" s="32"/>
      <c r="I21" s="28"/>
      <c r="J21" s="33" t="s">
        <v>85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30" t="s">
        <v>111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  <c r="BE21" s="30" t="s">
        <v>68</v>
      </c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35">
        <f>CG21</f>
        <v>4167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40"/>
      <c r="CG21" s="35">
        <v>4167</v>
      </c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40"/>
      <c r="CU21" s="38" t="s">
        <v>44</v>
      </c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7"/>
      <c r="DI21" s="38" t="s">
        <v>57</v>
      </c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7"/>
      <c r="DY21" s="38" t="s">
        <v>57</v>
      </c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7"/>
      <c r="EO21" s="38" t="s">
        <v>57</v>
      </c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pans="1:161" s="27" customFormat="1" ht="66.75" customHeight="1">
      <c r="A22" s="30" t="s">
        <v>79</v>
      </c>
      <c r="B22" s="31"/>
      <c r="C22" s="31"/>
      <c r="D22" s="31"/>
      <c r="E22" s="31"/>
      <c r="F22" s="31"/>
      <c r="G22" s="31"/>
      <c r="H22" s="32"/>
      <c r="I22" s="28"/>
      <c r="J22" s="33" t="s">
        <v>108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3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2"/>
      <c r="BE22" s="30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2"/>
      <c r="BS22" s="35">
        <v>2510.8681</v>
      </c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40"/>
      <c r="CG22" s="35">
        <v>2510.8681</v>
      </c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40"/>
      <c r="CU22" s="52" t="s">
        <v>44</v>
      </c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38" t="s">
        <v>57</v>
      </c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7"/>
      <c r="DY22" s="38" t="s">
        <v>57</v>
      </c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7"/>
      <c r="EO22" s="38" t="s">
        <v>57</v>
      </c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7" s="25" customFormat="1" ht="41.25" customHeight="1">
      <c r="A23" s="44" t="s">
        <v>4</v>
      </c>
      <c r="B23" s="45"/>
      <c r="C23" s="45"/>
      <c r="D23" s="45"/>
      <c r="E23" s="45"/>
      <c r="F23" s="45"/>
      <c r="G23" s="45"/>
      <c r="H23" s="46"/>
      <c r="I23" s="24"/>
      <c r="J23" s="47" t="s">
        <v>34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44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4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6"/>
      <c r="BS23" s="41">
        <f>SUM(BS24:CF25)</f>
        <v>233920.56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1">
        <f>SUM(CG24:CT25)</f>
        <v>98354.52468052325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3"/>
      <c r="CU23" s="41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1"/>
      <c r="DI23" s="49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1"/>
      <c r="DY23" s="49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1"/>
      <c r="EO23" s="49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  <c r="FK23" s="27"/>
    </row>
    <row r="24" spans="1:161" s="27" customFormat="1" ht="150.75" customHeight="1">
      <c r="A24" s="30" t="s">
        <v>35</v>
      </c>
      <c r="B24" s="31"/>
      <c r="C24" s="31"/>
      <c r="D24" s="31"/>
      <c r="E24" s="31"/>
      <c r="F24" s="31"/>
      <c r="G24" s="31"/>
      <c r="H24" s="32"/>
      <c r="I24" s="28"/>
      <c r="J24" s="33" t="s">
        <v>86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30" t="s">
        <v>88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2"/>
      <c r="BE24" s="30" t="s">
        <v>80</v>
      </c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2"/>
      <c r="BS24" s="35">
        <v>130762.01</v>
      </c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  <c r="CG24" s="35">
        <v>9611.370450523262</v>
      </c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40"/>
      <c r="CU24" s="52" t="s">
        <v>89</v>
      </c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38">
        <v>8</v>
      </c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8" t="s">
        <v>87</v>
      </c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7"/>
      <c r="EO24" s="38" t="s">
        <v>57</v>
      </c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61" s="27" customFormat="1" ht="180" customHeight="1">
      <c r="A25" s="30" t="s">
        <v>56</v>
      </c>
      <c r="B25" s="31"/>
      <c r="C25" s="31"/>
      <c r="D25" s="31"/>
      <c r="E25" s="31"/>
      <c r="F25" s="31"/>
      <c r="G25" s="31"/>
      <c r="H25" s="32"/>
      <c r="I25" s="28"/>
      <c r="J25" s="33" t="s">
        <v>99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30" t="s">
        <v>67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2"/>
      <c r="BE25" s="30" t="s">
        <v>64</v>
      </c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2"/>
      <c r="BS25" s="35">
        <v>103158.54999999999</v>
      </c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35">
        <v>88743.15422999999</v>
      </c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40"/>
      <c r="CU25" s="52" t="s">
        <v>89</v>
      </c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4"/>
      <c r="DI25" s="35">
        <v>1.87</v>
      </c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7"/>
      <c r="DY25" s="52" t="s">
        <v>98</v>
      </c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4"/>
      <c r="EO25" s="38" t="s">
        <v>57</v>
      </c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</row>
    <row r="26" spans="1:180" s="25" customFormat="1" ht="38.25" customHeight="1">
      <c r="A26" s="44" t="s">
        <v>5</v>
      </c>
      <c r="B26" s="45"/>
      <c r="C26" s="45"/>
      <c r="D26" s="45"/>
      <c r="E26" s="45"/>
      <c r="F26" s="45"/>
      <c r="G26" s="45"/>
      <c r="H26" s="46"/>
      <c r="I26" s="24"/>
      <c r="J26" s="47" t="s">
        <v>36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44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/>
      <c r="BE26" s="44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6"/>
      <c r="BS26" s="41">
        <f>SUM(BS27:CF30)</f>
        <v>68573.04609799999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3"/>
      <c r="CG26" s="41">
        <f>SUM(CG27:CT30)</f>
        <v>68573.04609799999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3"/>
      <c r="CU26" s="49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1"/>
      <c r="DI26" s="49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1"/>
      <c r="DY26" s="49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1"/>
      <c r="EO26" s="49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1"/>
      <c r="FK26" s="27"/>
      <c r="FS26" s="29"/>
      <c r="FX26" s="29"/>
    </row>
    <row r="27" spans="1:180" s="27" customFormat="1" ht="39.75" customHeight="1">
      <c r="A27" s="30" t="s">
        <v>37</v>
      </c>
      <c r="B27" s="31"/>
      <c r="C27" s="31"/>
      <c r="D27" s="31"/>
      <c r="E27" s="31"/>
      <c r="F27" s="31"/>
      <c r="G27" s="31"/>
      <c r="H27" s="32"/>
      <c r="I27" s="28"/>
      <c r="J27" s="33" t="s">
        <v>71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3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2"/>
      <c r="BE27" s="30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2"/>
      <c r="BS27" s="35">
        <f>CG27</f>
        <v>24999.908</v>
      </c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40"/>
      <c r="CG27" s="35">
        <v>24999.908</v>
      </c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40"/>
      <c r="CU27" s="52" t="s">
        <v>44</v>
      </c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4"/>
      <c r="DI27" s="38" t="s">
        <v>57</v>
      </c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7"/>
      <c r="DY27" s="38" t="s">
        <v>57</v>
      </c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7"/>
      <c r="EO27" s="38" t="s">
        <v>57</v>
      </c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  <c r="FI27" s="27" t="e">
        <f>BS27/#REF!</f>
        <v>#REF!</v>
      </c>
      <c r="FK27" s="27">
        <f>CG27/$CG$11*100</f>
        <v>1.9523687604707622</v>
      </c>
      <c r="FS27" s="29"/>
      <c r="FX27" s="29"/>
    </row>
    <row r="28" spans="1:180" s="27" customFormat="1" ht="27" customHeight="1">
      <c r="A28" s="30" t="s">
        <v>52</v>
      </c>
      <c r="B28" s="31"/>
      <c r="C28" s="31"/>
      <c r="D28" s="31"/>
      <c r="E28" s="31"/>
      <c r="F28" s="31"/>
      <c r="G28" s="31"/>
      <c r="H28" s="32"/>
      <c r="I28" s="28"/>
      <c r="J28" s="33" t="s">
        <v>72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30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2"/>
      <c r="BE28" s="30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2"/>
      <c r="BS28" s="35">
        <f>CG28</f>
        <v>40379.16666799999</v>
      </c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40"/>
      <c r="CG28" s="35">
        <v>40379.16666799999</v>
      </c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40"/>
      <c r="CU28" s="52" t="s">
        <v>44</v>
      </c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4"/>
      <c r="DI28" s="38" t="s">
        <v>57</v>
      </c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7"/>
      <c r="DY28" s="38" t="s">
        <v>57</v>
      </c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7"/>
      <c r="EO28" s="38" t="s">
        <v>57</v>
      </c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  <c r="FI28" s="27" t="e">
        <f>BS28/#REF!</f>
        <v>#REF!</v>
      </c>
      <c r="FK28" s="27">
        <f>CG28/$CG$11*100</f>
        <v>3.1534125476159933</v>
      </c>
      <c r="FS28" s="29"/>
      <c r="FX28" s="29"/>
    </row>
    <row r="29" spans="1:180" s="27" customFormat="1" ht="40.5" customHeight="1">
      <c r="A29" s="30" t="s">
        <v>53</v>
      </c>
      <c r="B29" s="31"/>
      <c r="C29" s="31"/>
      <c r="D29" s="31"/>
      <c r="E29" s="31"/>
      <c r="F29" s="31"/>
      <c r="G29" s="31"/>
      <c r="H29" s="32"/>
      <c r="I29" s="28"/>
      <c r="J29" s="33" t="s">
        <v>70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30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2"/>
      <c r="BE29" s="30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  <c r="BS29" s="35">
        <f>CG29</f>
        <v>1494.4444300000002</v>
      </c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40"/>
      <c r="CG29" s="35">
        <v>1494.4444300000002</v>
      </c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40"/>
      <c r="CU29" s="52" t="s">
        <v>44</v>
      </c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4"/>
      <c r="DI29" s="38" t="s">
        <v>57</v>
      </c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7"/>
      <c r="DY29" s="38" t="s">
        <v>57</v>
      </c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7"/>
      <c r="EO29" s="38" t="s">
        <v>57</v>
      </c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  <c r="FS29" s="29"/>
      <c r="FX29" s="29"/>
    </row>
    <row r="30" spans="1:180" s="27" customFormat="1" ht="36.75" customHeight="1">
      <c r="A30" s="30" t="s">
        <v>54</v>
      </c>
      <c r="B30" s="31"/>
      <c r="C30" s="31"/>
      <c r="D30" s="31"/>
      <c r="E30" s="31"/>
      <c r="F30" s="31"/>
      <c r="G30" s="31"/>
      <c r="H30" s="32"/>
      <c r="I30" s="28"/>
      <c r="J30" s="33" t="s">
        <v>73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30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2"/>
      <c r="BE30" s="30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2"/>
      <c r="BS30" s="35">
        <f>CG30</f>
        <v>1699.527</v>
      </c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40"/>
      <c r="CG30" s="35">
        <v>1699.527</v>
      </c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40"/>
      <c r="CU30" s="52" t="s">
        <v>44</v>
      </c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4"/>
      <c r="DI30" s="38" t="s">
        <v>57</v>
      </c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7"/>
      <c r="DY30" s="38" t="s">
        <v>57</v>
      </c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7"/>
      <c r="EO30" s="38" t="s">
        <v>57</v>
      </c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7"/>
      <c r="FI30" s="27" t="e">
        <f>BS30/#REF!</f>
        <v>#REF!</v>
      </c>
      <c r="FK30" s="27">
        <f>CG30/$CG$11*100</f>
        <v>0.1327246253216849</v>
      </c>
      <c r="FS30" s="29"/>
      <c r="FX30" s="29"/>
    </row>
    <row r="31" spans="1:175" s="25" customFormat="1" ht="25.5" customHeight="1">
      <c r="A31" s="44" t="s">
        <v>8</v>
      </c>
      <c r="B31" s="45"/>
      <c r="C31" s="45"/>
      <c r="D31" s="45"/>
      <c r="E31" s="45"/>
      <c r="F31" s="45"/>
      <c r="G31" s="45"/>
      <c r="H31" s="46"/>
      <c r="I31" s="24"/>
      <c r="J31" s="47" t="s">
        <v>38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4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6"/>
      <c r="BE31" s="44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1">
        <v>0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3"/>
      <c r="CG31" s="41">
        <v>0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3"/>
      <c r="CU31" s="49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1"/>
      <c r="DI31" s="49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1"/>
      <c r="DY31" s="49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1"/>
      <c r="EO31" s="49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1"/>
      <c r="FS31" s="29"/>
    </row>
    <row r="32" spans="1:161" s="25" customFormat="1" ht="25.5" customHeight="1">
      <c r="A32" s="44" t="s">
        <v>22</v>
      </c>
      <c r="B32" s="45"/>
      <c r="C32" s="45"/>
      <c r="D32" s="45"/>
      <c r="E32" s="45"/>
      <c r="F32" s="45"/>
      <c r="G32" s="45"/>
      <c r="H32" s="46"/>
      <c r="I32" s="24"/>
      <c r="J32" s="47" t="s">
        <v>39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 s="44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6"/>
      <c r="BE32" s="44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41">
        <f>SUM(BS33:CF33)</f>
        <v>0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3"/>
      <c r="CG32" s="41">
        <f>SUM(CG33:CT33)</f>
        <v>0</v>
      </c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3"/>
      <c r="CU32" s="41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1"/>
      <c r="DI32" s="49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1"/>
      <c r="DY32" s="49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1"/>
      <c r="EO32" s="49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1"/>
    </row>
    <row r="33" spans="1:161" s="27" customFormat="1" ht="12.75">
      <c r="A33" s="30" t="s">
        <v>40</v>
      </c>
      <c r="B33" s="31"/>
      <c r="C33" s="31"/>
      <c r="D33" s="31"/>
      <c r="E33" s="31"/>
      <c r="F33" s="31"/>
      <c r="G33" s="31"/>
      <c r="H33" s="32"/>
      <c r="I33" s="28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3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2"/>
      <c r="BE33" s="30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2"/>
      <c r="BS33" s="35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7"/>
      <c r="CG33" s="35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7"/>
      <c r="CU33" s="52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4"/>
      <c r="DI33" s="38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7"/>
      <c r="DY33" s="38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7"/>
      <c r="EO33" s="38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7"/>
    </row>
  </sheetData>
  <sheetProtection/>
  <mergeCells count="257">
    <mergeCell ref="DY21:EN21"/>
    <mergeCell ref="EO23:FE23"/>
    <mergeCell ref="DY23:EN23"/>
    <mergeCell ref="DI21:DX21"/>
    <mergeCell ref="AQ22:BD22"/>
    <mergeCell ref="BE22:BR22"/>
    <mergeCell ref="BS22:CF22"/>
    <mergeCell ref="CG22:CT22"/>
    <mergeCell ref="DI22:DX22"/>
    <mergeCell ref="DY22:EN22"/>
    <mergeCell ref="A25:H25"/>
    <mergeCell ref="A18:H18"/>
    <mergeCell ref="J19:AP19"/>
    <mergeCell ref="BS30:CF30"/>
    <mergeCell ref="CG19:CT19"/>
    <mergeCell ref="A19:H19"/>
    <mergeCell ref="A23:H23"/>
    <mergeCell ref="A27:H27"/>
    <mergeCell ref="J27:AP27"/>
    <mergeCell ref="A22:H22"/>
    <mergeCell ref="J24:AP24"/>
    <mergeCell ref="EO24:FE24"/>
    <mergeCell ref="DI24:DX24"/>
    <mergeCell ref="CU24:DH24"/>
    <mergeCell ref="CU21:DH21"/>
    <mergeCell ref="CG20:CT20"/>
    <mergeCell ref="CU20:DH20"/>
    <mergeCell ref="CU23:DH23"/>
    <mergeCell ref="CU22:DH22"/>
    <mergeCell ref="J22:AP22"/>
    <mergeCell ref="DI27:DX27"/>
    <mergeCell ref="CG27:CT27"/>
    <mergeCell ref="BS27:CF27"/>
    <mergeCell ref="DY29:EN29"/>
    <mergeCell ref="CG28:CT28"/>
    <mergeCell ref="EO16:FE16"/>
    <mergeCell ref="BS19:CF19"/>
    <mergeCell ref="EO22:FE22"/>
    <mergeCell ref="DI23:DX23"/>
    <mergeCell ref="DY24:EN24"/>
    <mergeCell ref="EO33:FE33"/>
    <mergeCell ref="AQ24:BD24"/>
    <mergeCell ref="CG31:CT31"/>
    <mergeCell ref="CU33:DH33"/>
    <mergeCell ref="EO27:FE27"/>
    <mergeCell ref="DY28:EN28"/>
    <mergeCell ref="BS24:CF24"/>
    <mergeCell ref="BE24:BR24"/>
    <mergeCell ref="CG25:CT25"/>
    <mergeCell ref="CU25:DH25"/>
    <mergeCell ref="DY33:EN33"/>
    <mergeCell ref="DI25:DX25"/>
    <mergeCell ref="BS33:CF33"/>
    <mergeCell ref="DI33:DX33"/>
    <mergeCell ref="CG33:CT33"/>
    <mergeCell ref="CU30:DH30"/>
    <mergeCell ref="CU31:DH31"/>
    <mergeCell ref="DI26:DX26"/>
    <mergeCell ref="DI29:DX29"/>
    <mergeCell ref="DI30:DX30"/>
    <mergeCell ref="AQ14:BD14"/>
    <mergeCell ref="A33:H33"/>
    <mergeCell ref="J33:AP33"/>
    <mergeCell ref="AQ33:BD33"/>
    <mergeCell ref="BE33:BR33"/>
    <mergeCell ref="EO26:FE26"/>
    <mergeCell ref="J30:AP30"/>
    <mergeCell ref="AQ30:BD30"/>
    <mergeCell ref="EO32:FE32"/>
    <mergeCell ref="DY31:EN31"/>
    <mergeCell ref="BS31:CF31"/>
    <mergeCell ref="CB4:EG4"/>
    <mergeCell ref="AQ5:AT5"/>
    <mergeCell ref="CU12:DH12"/>
    <mergeCell ref="DI12:DX12"/>
    <mergeCell ref="A6:FE6"/>
    <mergeCell ref="DI15:DX15"/>
    <mergeCell ref="EO15:FE15"/>
    <mergeCell ref="J15:AP15"/>
    <mergeCell ref="AQ15:BD15"/>
    <mergeCell ref="CG15:CT15"/>
    <mergeCell ref="EO31:FE31"/>
    <mergeCell ref="DI32:DX32"/>
    <mergeCell ref="J31:AP31"/>
    <mergeCell ref="EO30:FE30"/>
    <mergeCell ref="CU32:DH32"/>
    <mergeCell ref="DI31:DX31"/>
    <mergeCell ref="CG32:CT32"/>
    <mergeCell ref="AQ31:BD31"/>
    <mergeCell ref="BE31:BR31"/>
    <mergeCell ref="AQ27:BD27"/>
    <mergeCell ref="CB3:EG3"/>
    <mergeCell ref="DY32:EN32"/>
    <mergeCell ref="DY15:EN15"/>
    <mergeCell ref="A32:H32"/>
    <mergeCell ref="J32:AP32"/>
    <mergeCell ref="AQ32:BD32"/>
    <mergeCell ref="BE32:BR32"/>
    <mergeCell ref="BS32:CF32"/>
    <mergeCell ref="A31:H31"/>
    <mergeCell ref="BS26:CF26"/>
    <mergeCell ref="BE30:BR30"/>
    <mergeCell ref="DY26:EN26"/>
    <mergeCell ref="DI28:DX28"/>
    <mergeCell ref="CU28:DH28"/>
    <mergeCell ref="CU26:DH26"/>
    <mergeCell ref="CU29:DH29"/>
    <mergeCell ref="BS28:CF28"/>
    <mergeCell ref="DY27:EN27"/>
    <mergeCell ref="CU27:DH27"/>
    <mergeCell ref="BE27:BR27"/>
    <mergeCell ref="DI19:DX19"/>
    <mergeCell ref="BE19:BR19"/>
    <mergeCell ref="AQ19:BD19"/>
    <mergeCell ref="CU19:DH19"/>
    <mergeCell ref="AQ21:BD21"/>
    <mergeCell ref="BE21:BR21"/>
    <mergeCell ref="BS21:CF21"/>
    <mergeCell ref="AQ26:BD26"/>
    <mergeCell ref="BE26:BR26"/>
    <mergeCell ref="DI20:DX20"/>
    <mergeCell ref="CU18:DH18"/>
    <mergeCell ref="CG18:CT18"/>
    <mergeCell ref="BE14:BR14"/>
    <mergeCell ref="BS14:CF14"/>
    <mergeCell ref="A15:H15"/>
    <mergeCell ref="CG14:CT14"/>
    <mergeCell ref="J18:AP18"/>
    <mergeCell ref="AQ18:BD18"/>
    <mergeCell ref="BE18:BR18"/>
    <mergeCell ref="CU17:DH17"/>
    <mergeCell ref="A12:H12"/>
    <mergeCell ref="J12:AP12"/>
    <mergeCell ref="DI11:DX11"/>
    <mergeCell ref="DY11:EN11"/>
    <mergeCell ref="EO11:FE11"/>
    <mergeCell ref="EO13:FE13"/>
    <mergeCell ref="BS13:CF13"/>
    <mergeCell ref="DY16:EN16"/>
    <mergeCell ref="DY12:EN12"/>
    <mergeCell ref="CU14:DH14"/>
    <mergeCell ref="CU13:DH13"/>
    <mergeCell ref="DI13:DX13"/>
    <mergeCell ref="CU16:DH16"/>
    <mergeCell ref="CU15:DH15"/>
    <mergeCell ref="EO18:FE18"/>
    <mergeCell ref="DI14:DX14"/>
    <mergeCell ref="DY14:EN14"/>
    <mergeCell ref="DY18:EN18"/>
    <mergeCell ref="DI18:DX18"/>
    <mergeCell ref="DI16:DX16"/>
    <mergeCell ref="DI9:DX9"/>
    <mergeCell ref="DY9:EN9"/>
    <mergeCell ref="EO9:FE9"/>
    <mergeCell ref="DI10:DX10"/>
    <mergeCell ref="DY10:EN10"/>
    <mergeCell ref="EO10:FE10"/>
    <mergeCell ref="CU10:DH10"/>
    <mergeCell ref="BS9:CF9"/>
    <mergeCell ref="BS11:CF11"/>
    <mergeCell ref="I10:AP10"/>
    <mergeCell ref="I8:AP9"/>
    <mergeCell ref="AQ9:BD9"/>
    <mergeCell ref="AQ8:BR8"/>
    <mergeCell ref="CG9:CT9"/>
    <mergeCell ref="BS10:CF10"/>
    <mergeCell ref="CG10:CT10"/>
    <mergeCell ref="DI8:FE8"/>
    <mergeCell ref="J11:AP11"/>
    <mergeCell ref="BS8:DH8"/>
    <mergeCell ref="AQ11:BD11"/>
    <mergeCell ref="BE11:BR11"/>
    <mergeCell ref="BE9:BR9"/>
    <mergeCell ref="AQ10:BD10"/>
    <mergeCell ref="CU11:DH11"/>
    <mergeCell ref="CG11:CT11"/>
    <mergeCell ref="CU9:DH9"/>
    <mergeCell ref="A8:H9"/>
    <mergeCell ref="A10:H10"/>
    <mergeCell ref="CG13:CT13"/>
    <mergeCell ref="BE10:BR10"/>
    <mergeCell ref="AQ12:BD12"/>
    <mergeCell ref="BE12:BR12"/>
    <mergeCell ref="A13:H13"/>
    <mergeCell ref="J13:AP13"/>
    <mergeCell ref="AQ13:BD13"/>
    <mergeCell ref="BE13:BR13"/>
    <mergeCell ref="A11:H11"/>
    <mergeCell ref="DY13:EN13"/>
    <mergeCell ref="BS12:CF12"/>
    <mergeCell ref="CG12:CT12"/>
    <mergeCell ref="EO12:FE12"/>
    <mergeCell ref="BE15:BR15"/>
    <mergeCell ref="BS15:CF15"/>
    <mergeCell ref="A14:H14"/>
    <mergeCell ref="J14:AP14"/>
    <mergeCell ref="EO14:FE14"/>
    <mergeCell ref="DY20:EN20"/>
    <mergeCell ref="EO20:FE20"/>
    <mergeCell ref="EO17:FE17"/>
    <mergeCell ref="DY17:EN17"/>
    <mergeCell ref="DI17:DX17"/>
    <mergeCell ref="BS18:CF18"/>
    <mergeCell ref="CG17:CT17"/>
    <mergeCell ref="BS17:CF17"/>
    <mergeCell ref="BS20:CF20"/>
    <mergeCell ref="DY19:EN19"/>
    <mergeCell ref="EO28:FE28"/>
    <mergeCell ref="DY25:EN25"/>
    <mergeCell ref="EO25:FE25"/>
    <mergeCell ref="EO19:FE19"/>
    <mergeCell ref="EO21:FE21"/>
    <mergeCell ref="AQ25:BD25"/>
    <mergeCell ref="BE25:BR25"/>
    <mergeCell ref="BS25:CF25"/>
    <mergeCell ref="CG21:CT21"/>
    <mergeCell ref="A26:H26"/>
    <mergeCell ref="CG26:CT26"/>
    <mergeCell ref="J23:AP23"/>
    <mergeCell ref="A24:H24"/>
    <mergeCell ref="J25:AP25"/>
    <mergeCell ref="CG24:CT24"/>
    <mergeCell ref="A28:H28"/>
    <mergeCell ref="J28:AP28"/>
    <mergeCell ref="AQ28:BD28"/>
    <mergeCell ref="BE28:BR28"/>
    <mergeCell ref="BS23:CF23"/>
    <mergeCell ref="DY30:EN30"/>
    <mergeCell ref="AQ23:BD23"/>
    <mergeCell ref="CG23:CT23"/>
    <mergeCell ref="BE23:BR23"/>
    <mergeCell ref="J26:AP26"/>
    <mergeCell ref="EO29:FE29"/>
    <mergeCell ref="A30:H30"/>
    <mergeCell ref="A29:H29"/>
    <mergeCell ref="J29:AP29"/>
    <mergeCell ref="AQ29:BD29"/>
    <mergeCell ref="BE29:BR29"/>
    <mergeCell ref="BS29:CF29"/>
    <mergeCell ref="CG29:CT29"/>
    <mergeCell ref="CG30:CT30"/>
    <mergeCell ref="BE17:BR17"/>
    <mergeCell ref="AQ17:BD17"/>
    <mergeCell ref="J17:AP17"/>
    <mergeCell ref="A17:H17"/>
    <mergeCell ref="A21:H21"/>
    <mergeCell ref="A20:H20"/>
    <mergeCell ref="J20:AP20"/>
    <mergeCell ref="AQ20:BD20"/>
    <mergeCell ref="BE20:BR20"/>
    <mergeCell ref="J21:AP21"/>
    <mergeCell ref="A16:H16"/>
    <mergeCell ref="J16:AP16"/>
    <mergeCell ref="AQ16:BD16"/>
    <mergeCell ref="BE16:BR16"/>
    <mergeCell ref="BS16:CF16"/>
    <mergeCell ref="CG16:CT16"/>
  </mergeCells>
  <printOptions/>
  <pageMargins left="0.5905511811023623" right="0.5118110236220472" top="0.7874015748031497" bottom="0.29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0"/>
  <sheetViews>
    <sheetView view="pageBreakPreview" zoomScale="90" zoomScaleNormal="90" zoomScaleSheetLayoutView="90" zoomScalePageLayoutView="0" workbookViewId="0" topLeftCell="A1">
      <pane xSplit="42" ySplit="10" topLeftCell="AQ23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CU21" sqref="CU21:DH21"/>
    </sheetView>
  </sheetViews>
  <sheetFormatPr defaultColWidth="0.875" defaultRowHeight="12.75"/>
  <cols>
    <col min="1" max="54" width="0.875" style="11" customWidth="1"/>
    <col min="55" max="55" width="0.37109375" style="11" customWidth="1"/>
    <col min="56" max="56" width="0.875" style="11" hidden="1" customWidth="1"/>
    <col min="57" max="83" width="0.875" style="11" customWidth="1"/>
    <col min="84" max="84" width="2.00390625" style="11" customWidth="1"/>
    <col min="85" max="111" width="0.875" style="11" customWidth="1"/>
    <col min="112" max="112" width="3.00390625" style="11" customWidth="1"/>
    <col min="113" max="173" width="0.875" style="11" customWidth="1"/>
    <col min="174" max="174" width="13.625" style="11" customWidth="1"/>
    <col min="175" max="178" width="0.875" style="11" customWidth="1"/>
    <col min="179" max="179" width="14.625" style="11" customWidth="1"/>
    <col min="180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48</v>
      </c>
      <c r="AQ5" s="69" t="s">
        <v>78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45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8" spans="1:161" s="16" customFormat="1" ht="28.5" customHeight="1">
      <c r="A8" s="55" t="s">
        <v>9</v>
      </c>
      <c r="B8" s="56"/>
      <c r="C8" s="56"/>
      <c r="D8" s="56"/>
      <c r="E8" s="56"/>
      <c r="F8" s="56"/>
      <c r="G8" s="56"/>
      <c r="H8" s="57"/>
      <c r="I8" s="55" t="s">
        <v>10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  <c r="AQ8" s="52" t="s">
        <v>13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52" t="s">
        <v>14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4"/>
      <c r="DI8" s="52" t="s">
        <v>18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16" customFormat="1" ht="66" customHeight="1">
      <c r="A9" s="58"/>
      <c r="B9" s="59"/>
      <c r="C9" s="59"/>
      <c r="D9" s="59"/>
      <c r="E9" s="59"/>
      <c r="F9" s="59"/>
      <c r="G9" s="59"/>
      <c r="H9" s="60"/>
      <c r="I9" s="58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52" t="s">
        <v>11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2" t="s">
        <v>12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15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52" t="s">
        <v>16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4"/>
      <c r="CU9" s="52" t="s">
        <v>17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19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 t="s">
        <v>20</v>
      </c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4"/>
      <c r="EO9" s="52" t="s">
        <v>21</v>
      </c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12.75">
      <c r="A10" s="30" t="s">
        <v>0</v>
      </c>
      <c r="B10" s="31"/>
      <c r="C10" s="31"/>
      <c r="D10" s="31"/>
      <c r="E10" s="31"/>
      <c r="F10" s="31"/>
      <c r="G10" s="31"/>
      <c r="H10" s="32"/>
      <c r="I10" s="30" t="s">
        <v>1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0" t="s">
        <v>2</v>
      </c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30" t="s">
        <v>3</v>
      </c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2"/>
      <c r="BS10" s="30" t="s">
        <v>4</v>
      </c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2"/>
      <c r="CG10" s="30" t="s">
        <v>5</v>
      </c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2"/>
      <c r="CU10" s="30" t="s">
        <v>8</v>
      </c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2"/>
      <c r="DI10" s="30" t="s">
        <v>22</v>
      </c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2"/>
      <c r="DY10" s="30" t="s">
        <v>23</v>
      </c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2"/>
      <c r="EO10" s="30" t="s">
        <v>24</v>
      </c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2"/>
    </row>
    <row r="11" spans="1:161" s="17" customFormat="1" ht="12.75">
      <c r="A11" s="44" t="s">
        <v>0</v>
      </c>
      <c r="B11" s="45"/>
      <c r="C11" s="45"/>
      <c r="D11" s="45"/>
      <c r="E11" s="45"/>
      <c r="F11" s="45"/>
      <c r="G11" s="45"/>
      <c r="H11" s="46"/>
      <c r="I11" s="24"/>
      <c r="J11" s="47" t="s">
        <v>27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4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6"/>
      <c r="BE11" s="44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6"/>
      <c r="BS11" s="41">
        <f>BS12+BS24+BS28+BS29</f>
        <v>6758016.333059268</v>
      </c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1"/>
      <c r="CG11" s="41">
        <f>CG12+CG24+CG28+CG29</f>
        <v>1806318.4782854135</v>
      </c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1"/>
      <c r="CU11" s="49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1"/>
      <c r="DI11" s="49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1"/>
      <c r="DY11" s="49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1"/>
      <c r="EO11" s="49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</row>
    <row r="12" spans="1:161" s="17" customFormat="1" ht="38.25" customHeight="1">
      <c r="A12" s="44" t="s">
        <v>1</v>
      </c>
      <c r="B12" s="45"/>
      <c r="C12" s="45"/>
      <c r="D12" s="45"/>
      <c r="E12" s="45"/>
      <c r="F12" s="45"/>
      <c r="G12" s="45"/>
      <c r="H12" s="46"/>
      <c r="I12" s="24"/>
      <c r="J12" s="47" t="s">
        <v>28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4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6"/>
      <c r="BS12" s="41">
        <f>BS14+BS16+BS22</f>
        <v>6730864.297729268</v>
      </c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1"/>
      <c r="CG12" s="41">
        <f>CG14+CG16+CG22</f>
        <v>1779166.4429554134</v>
      </c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1"/>
      <c r="CU12" s="49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1"/>
      <c r="DI12" s="49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9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1"/>
      <c r="EO12" s="49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1"/>
    </row>
    <row r="13" spans="1:161" s="16" customFormat="1" ht="12.75">
      <c r="A13" s="30" t="s">
        <v>29</v>
      </c>
      <c r="B13" s="31"/>
      <c r="C13" s="31"/>
      <c r="D13" s="31"/>
      <c r="E13" s="31"/>
      <c r="F13" s="31"/>
      <c r="G13" s="31"/>
      <c r="H13" s="32"/>
      <c r="I13" s="28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30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2"/>
      <c r="BE13" s="30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 s="38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7"/>
      <c r="CG13" s="38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7"/>
      <c r="CU13" s="38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7"/>
      <c r="DI13" s="38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38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7"/>
      <c r="EO13" s="38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</row>
    <row r="14" spans="1:161" s="17" customFormat="1" ht="37.5" customHeight="1">
      <c r="A14" s="44" t="s">
        <v>2</v>
      </c>
      <c r="B14" s="45"/>
      <c r="C14" s="45"/>
      <c r="D14" s="45"/>
      <c r="E14" s="45"/>
      <c r="F14" s="45"/>
      <c r="G14" s="45"/>
      <c r="H14" s="46"/>
      <c r="I14" s="24"/>
      <c r="J14" s="47" t="s">
        <v>30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44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6"/>
      <c r="BE14" s="44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6"/>
      <c r="BS14" s="41">
        <f>SUM(BS15:CF15)</f>
        <v>2352.82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3"/>
      <c r="CG14" s="41">
        <f>SUM(CG15:CT15)</f>
        <v>2254.82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3"/>
      <c r="CU14" s="64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6"/>
      <c r="DI14" s="49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1"/>
      <c r="DY14" s="49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1"/>
      <c r="EO14" s="49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</row>
    <row r="15" spans="1:161" s="16" customFormat="1" ht="81.75" customHeight="1">
      <c r="A15" s="30" t="s">
        <v>31</v>
      </c>
      <c r="B15" s="31"/>
      <c r="C15" s="31"/>
      <c r="D15" s="31"/>
      <c r="E15" s="31"/>
      <c r="F15" s="31"/>
      <c r="G15" s="31"/>
      <c r="H15" s="32"/>
      <c r="I15" s="28"/>
      <c r="J15" s="33" t="s">
        <v>96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0" t="s">
        <v>112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2"/>
      <c r="BE15" s="30" t="s">
        <v>68</v>
      </c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35">
        <v>2352.82</v>
      </c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7"/>
      <c r="CG15" s="35">
        <v>2254.82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7"/>
      <c r="CU15" s="53" t="s">
        <v>44</v>
      </c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35" t="s">
        <v>57</v>
      </c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7"/>
      <c r="DY15" s="52" t="s">
        <v>57</v>
      </c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4"/>
      <c r="EO15" s="38" t="s">
        <v>57</v>
      </c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s="17" customFormat="1" ht="12.75">
      <c r="A16" s="44" t="s">
        <v>3</v>
      </c>
      <c r="B16" s="45"/>
      <c r="C16" s="45"/>
      <c r="D16" s="45"/>
      <c r="E16" s="45"/>
      <c r="F16" s="45"/>
      <c r="G16" s="45"/>
      <c r="H16" s="46"/>
      <c r="I16" s="24"/>
      <c r="J16" s="47" t="s">
        <v>32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44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/>
      <c r="BE16" s="44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6"/>
      <c r="BS16" s="41">
        <f>SUM(BS17:CF21)</f>
        <v>6728511.477729267</v>
      </c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1"/>
      <c r="CG16" s="41">
        <f>SUM(CG17:CT21)</f>
        <v>1776911.6229554133</v>
      </c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1"/>
      <c r="CU16" s="49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1"/>
      <c r="DI16" s="49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1"/>
      <c r="DY16" s="49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1"/>
      <c r="EO16" s="49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61" s="16" customFormat="1" ht="78.75" customHeight="1">
      <c r="A17" s="30" t="s">
        <v>33</v>
      </c>
      <c r="B17" s="31"/>
      <c r="C17" s="31"/>
      <c r="D17" s="31"/>
      <c r="E17" s="31"/>
      <c r="F17" s="31"/>
      <c r="G17" s="31"/>
      <c r="H17" s="32"/>
      <c r="I17" s="28"/>
      <c r="J17" s="33" t="s">
        <v>43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30" t="s">
        <v>95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2"/>
      <c r="BE17" s="30" t="s">
        <v>63</v>
      </c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2"/>
      <c r="BS17" s="35">
        <f>CG17</f>
        <v>8865.25275</v>
      </c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7"/>
      <c r="CG17" s="35">
        <v>8865.25275</v>
      </c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7"/>
      <c r="CU17" s="52" t="s">
        <v>59</v>
      </c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4"/>
      <c r="DI17" s="38" t="s">
        <v>57</v>
      </c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7"/>
      <c r="DY17" s="38" t="s">
        <v>57</v>
      </c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7"/>
      <c r="EO17" s="38" t="s">
        <v>57</v>
      </c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</row>
    <row r="18" spans="1:161" s="16" customFormat="1" ht="81.75" customHeight="1">
      <c r="A18" s="30" t="s">
        <v>51</v>
      </c>
      <c r="B18" s="31"/>
      <c r="C18" s="31"/>
      <c r="D18" s="31"/>
      <c r="E18" s="31"/>
      <c r="F18" s="31"/>
      <c r="G18" s="31"/>
      <c r="H18" s="32"/>
      <c r="I18" s="28"/>
      <c r="J18" s="33" t="s">
        <v>113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0" t="s">
        <v>95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2"/>
      <c r="BE18" s="30" t="s">
        <v>90</v>
      </c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35">
        <v>3380973.64091275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7"/>
      <c r="CG18" s="35">
        <v>443281.87426358636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7"/>
      <c r="CU18" s="53" t="s">
        <v>59</v>
      </c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35">
        <v>492.12800000000004</v>
      </c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52" t="s">
        <v>57</v>
      </c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4"/>
      <c r="EO18" s="38" t="s">
        <v>57</v>
      </c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16" customFormat="1" ht="70.5" customHeight="1">
      <c r="A19" s="30"/>
      <c r="B19" s="31"/>
      <c r="C19" s="31"/>
      <c r="D19" s="31"/>
      <c r="E19" s="31"/>
      <c r="F19" s="31"/>
      <c r="G19" s="31"/>
      <c r="H19" s="32"/>
      <c r="I19" s="28"/>
      <c r="J19" s="33" t="s">
        <v>91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30" t="s">
        <v>76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2"/>
      <c r="BE19" s="30" t="s">
        <v>63</v>
      </c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2"/>
      <c r="BS19" s="35">
        <v>3335213.9370665164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7"/>
      <c r="CG19" s="35">
        <v>1322315.838271827</v>
      </c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7"/>
      <c r="CU19" s="53" t="s">
        <v>94</v>
      </c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35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7"/>
      <c r="DY19" s="52" t="s">
        <v>57</v>
      </c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4"/>
      <c r="EO19" s="38" t="s">
        <v>57</v>
      </c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16" customFormat="1" ht="78.75" customHeight="1">
      <c r="A20" s="30" t="s">
        <v>66</v>
      </c>
      <c r="B20" s="31"/>
      <c r="C20" s="31"/>
      <c r="D20" s="31"/>
      <c r="E20" s="31"/>
      <c r="F20" s="31"/>
      <c r="G20" s="31"/>
      <c r="H20" s="32"/>
      <c r="I20" s="28"/>
      <c r="J20" s="33" t="s">
        <v>82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0" t="s">
        <v>84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/>
      <c r="BE20" s="30" t="s">
        <v>80</v>
      </c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2"/>
      <c r="BS20" s="35">
        <v>1101.656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7"/>
      <c r="CG20" s="35">
        <v>91.66667</v>
      </c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7"/>
      <c r="CU20" s="38" t="s">
        <v>44</v>
      </c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38" t="s">
        <v>57</v>
      </c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7"/>
      <c r="DY20" s="38" t="s">
        <v>57</v>
      </c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7"/>
      <c r="EO20" s="38" t="s">
        <v>57</v>
      </c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s="16" customFormat="1" ht="78.75" customHeight="1">
      <c r="A21" s="30" t="s">
        <v>79</v>
      </c>
      <c r="B21" s="31"/>
      <c r="C21" s="31"/>
      <c r="D21" s="31"/>
      <c r="E21" s="31"/>
      <c r="F21" s="31"/>
      <c r="G21" s="31"/>
      <c r="H21" s="32"/>
      <c r="I21" s="28"/>
      <c r="J21" s="33" t="s">
        <v>108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3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  <c r="BE21" s="30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35">
        <v>2356.991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7"/>
      <c r="CG21" s="35">
        <v>2356.991</v>
      </c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7"/>
      <c r="CU21" s="52" t="s">
        <v>44</v>
      </c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4"/>
      <c r="DI21" s="38" t="s">
        <v>57</v>
      </c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7"/>
      <c r="DY21" s="38" t="s">
        <v>57</v>
      </c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7"/>
      <c r="EO21" s="38" t="s">
        <v>57</v>
      </c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pans="1:161" s="17" customFormat="1" ht="25.5" customHeight="1">
      <c r="A22" s="44" t="s">
        <v>4</v>
      </c>
      <c r="B22" s="45"/>
      <c r="C22" s="45"/>
      <c r="D22" s="45"/>
      <c r="E22" s="45"/>
      <c r="F22" s="45"/>
      <c r="G22" s="45"/>
      <c r="H22" s="46"/>
      <c r="I22" s="24"/>
      <c r="J22" s="47" t="s">
        <v>34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44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/>
      <c r="BE22" s="44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6"/>
      <c r="BS22" s="41">
        <f>SUM(BS23:CF23)</f>
        <v>0</v>
      </c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1"/>
      <c r="CG22" s="41">
        <f>SUM(CG23:CT23)</f>
        <v>0</v>
      </c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1"/>
      <c r="CU22" s="41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1"/>
      <c r="DI22" s="49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1"/>
      <c r="DY22" s="49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1"/>
      <c r="EO22" s="49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1"/>
    </row>
    <row r="23" spans="1:161" s="16" customFormat="1" ht="12.75">
      <c r="A23" s="30" t="s">
        <v>35</v>
      </c>
      <c r="B23" s="31"/>
      <c r="C23" s="31"/>
      <c r="D23" s="31"/>
      <c r="E23" s="31"/>
      <c r="F23" s="31"/>
      <c r="G23" s="31"/>
      <c r="H23" s="32"/>
      <c r="I23" s="28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30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2"/>
      <c r="BE23" s="30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2"/>
      <c r="BS23" s="35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7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7"/>
      <c r="CU23" s="52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4"/>
      <c r="DI23" s="38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7"/>
      <c r="DY23" s="52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4"/>
      <c r="EO23" s="38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7"/>
    </row>
    <row r="24" spans="1:179" s="17" customFormat="1" ht="38.25" customHeight="1">
      <c r="A24" s="44" t="s">
        <v>5</v>
      </c>
      <c r="B24" s="45"/>
      <c r="C24" s="45"/>
      <c r="D24" s="45"/>
      <c r="E24" s="45"/>
      <c r="F24" s="45"/>
      <c r="G24" s="45"/>
      <c r="H24" s="46"/>
      <c r="I24" s="24"/>
      <c r="J24" s="47" t="s">
        <v>36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44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/>
      <c r="BE24" s="44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6"/>
      <c r="BS24" s="41">
        <f>SUM(BS25:CF27)</f>
        <v>27152.035330000002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1"/>
      <c r="CG24" s="41">
        <f>SUM(CG25:CT27)</f>
        <v>27152.035330000002</v>
      </c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1"/>
      <c r="CU24" s="49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49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1"/>
      <c r="DY24" s="49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1"/>
      <c r="EO24" s="49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  <c r="FR24" s="19"/>
      <c r="FS24" s="19"/>
      <c r="FT24" s="19"/>
      <c r="FU24" s="19"/>
      <c r="FV24" s="19"/>
      <c r="FW24" s="19"/>
    </row>
    <row r="25" spans="1:180" s="16" customFormat="1" ht="39" customHeight="1">
      <c r="A25" s="30" t="s">
        <v>37</v>
      </c>
      <c r="B25" s="31"/>
      <c r="C25" s="31"/>
      <c r="D25" s="31"/>
      <c r="E25" s="31"/>
      <c r="F25" s="31"/>
      <c r="G25" s="31"/>
      <c r="H25" s="32"/>
      <c r="I25" s="28"/>
      <c r="J25" s="33" t="s">
        <v>71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3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2"/>
      <c r="BE25" s="30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2"/>
      <c r="BS25" s="35">
        <f>CG25</f>
        <v>11151.832</v>
      </c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7"/>
      <c r="CG25" s="35">
        <v>11151.832</v>
      </c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7"/>
      <c r="CU25" s="52" t="s">
        <v>44</v>
      </c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4"/>
      <c r="DI25" s="38" t="s">
        <v>57</v>
      </c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7"/>
      <c r="DY25" s="38" t="s">
        <v>57</v>
      </c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7"/>
      <c r="EO25" s="38" t="s">
        <v>57</v>
      </c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  <c r="FP25" s="16">
        <f>CG25/$CG$12*100</f>
        <v>0.6268009406402384</v>
      </c>
      <c r="FU25" s="20"/>
      <c r="FV25" s="22"/>
      <c r="FW25" s="22"/>
      <c r="FX25" s="22"/>
    </row>
    <row r="26" spans="1:180" s="16" customFormat="1" ht="31.5" customHeight="1">
      <c r="A26" s="30" t="s">
        <v>52</v>
      </c>
      <c r="B26" s="31"/>
      <c r="C26" s="31"/>
      <c r="D26" s="31"/>
      <c r="E26" s="31"/>
      <c r="F26" s="31"/>
      <c r="G26" s="31"/>
      <c r="H26" s="32"/>
      <c r="I26" s="28"/>
      <c r="J26" s="33" t="s">
        <v>72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30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2"/>
      <c r="BE26" s="30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2"/>
      <c r="BS26" s="35">
        <f>CG26</f>
        <v>14665.50033</v>
      </c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7"/>
      <c r="CG26" s="35">
        <v>14665.50033</v>
      </c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7"/>
      <c r="CU26" s="52" t="s">
        <v>44</v>
      </c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4"/>
      <c r="DI26" s="38" t="s">
        <v>57</v>
      </c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7"/>
      <c r="DY26" s="38" t="s">
        <v>57</v>
      </c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7"/>
      <c r="EO26" s="38" t="s">
        <v>57</v>
      </c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7"/>
      <c r="FP26" s="16">
        <f>CG26/$CG$12*100</f>
        <v>0.8242905203202242</v>
      </c>
      <c r="FU26" s="20"/>
      <c r="FV26" s="22"/>
      <c r="FW26" s="22"/>
      <c r="FX26" s="22"/>
    </row>
    <row r="27" spans="1:180" s="16" customFormat="1" ht="39.75" customHeight="1">
      <c r="A27" s="30" t="s">
        <v>53</v>
      </c>
      <c r="B27" s="31"/>
      <c r="C27" s="31"/>
      <c r="D27" s="31"/>
      <c r="E27" s="31"/>
      <c r="F27" s="31"/>
      <c r="G27" s="31"/>
      <c r="H27" s="32"/>
      <c r="I27" s="28"/>
      <c r="J27" s="33" t="s">
        <v>73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3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2"/>
      <c r="BE27" s="30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2"/>
      <c r="BS27" s="35">
        <f>CG27</f>
        <v>1334.703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7"/>
      <c r="CG27" s="35">
        <v>1334.703</v>
      </c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7"/>
      <c r="CU27" s="52" t="s">
        <v>44</v>
      </c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4"/>
      <c r="DI27" s="38" t="s">
        <v>57</v>
      </c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7"/>
      <c r="DY27" s="38" t="s">
        <v>57</v>
      </c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7"/>
      <c r="EO27" s="38" t="s">
        <v>57</v>
      </c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  <c r="FP27" s="16">
        <f>CG27/$CG$12*100</f>
        <v>0.07501844502995991</v>
      </c>
      <c r="FU27" s="20"/>
      <c r="FV27" s="22"/>
      <c r="FW27" s="22"/>
      <c r="FX27" s="22"/>
    </row>
    <row r="28" spans="1:179" s="17" customFormat="1" ht="25.5" customHeight="1">
      <c r="A28" s="44" t="s">
        <v>8</v>
      </c>
      <c r="B28" s="45"/>
      <c r="C28" s="45"/>
      <c r="D28" s="45"/>
      <c r="E28" s="45"/>
      <c r="F28" s="45"/>
      <c r="G28" s="45"/>
      <c r="H28" s="46"/>
      <c r="I28" s="24"/>
      <c r="J28" s="47" t="s">
        <v>38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44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6"/>
      <c r="BE28" s="44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  <c r="BS28" s="41">
        <v>0</v>
      </c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1"/>
      <c r="CG28" s="41">
        <v>0</v>
      </c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1"/>
      <c r="CU28" s="49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1"/>
      <c r="DI28" s="49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1"/>
      <c r="DY28" s="49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1"/>
      <c r="EO28" s="49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1"/>
      <c r="FR28" s="21"/>
      <c r="FS28" s="16"/>
      <c r="FT28" s="16"/>
      <c r="FU28" s="16"/>
      <c r="FV28" s="16"/>
      <c r="FW28" s="21"/>
    </row>
    <row r="29" spans="1:161" s="17" customFormat="1" ht="25.5" customHeight="1">
      <c r="A29" s="44" t="s">
        <v>22</v>
      </c>
      <c r="B29" s="45"/>
      <c r="C29" s="45"/>
      <c r="D29" s="45"/>
      <c r="E29" s="45"/>
      <c r="F29" s="45"/>
      <c r="G29" s="45"/>
      <c r="H29" s="46"/>
      <c r="I29" s="24"/>
      <c r="J29" s="47" t="s">
        <v>39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 s="44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/>
      <c r="BE29" s="44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  <c r="BS29" s="41">
        <f>SUM(BS30:CF30)</f>
        <v>0</v>
      </c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1"/>
      <c r="CG29" s="41">
        <f>SUM(CG30:CT30)</f>
        <v>0</v>
      </c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1"/>
      <c r="CU29" s="49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1"/>
      <c r="DI29" s="49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1"/>
      <c r="DY29" s="49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1"/>
      <c r="EO29" s="49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1"/>
    </row>
    <row r="30" spans="1:161" s="16" customFormat="1" ht="12.75">
      <c r="A30" s="30" t="s">
        <v>40</v>
      </c>
      <c r="B30" s="31"/>
      <c r="C30" s="31"/>
      <c r="D30" s="31"/>
      <c r="E30" s="31"/>
      <c r="F30" s="31"/>
      <c r="G30" s="31"/>
      <c r="H30" s="32"/>
      <c r="I30" s="28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30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2"/>
      <c r="BE30" s="30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2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7"/>
      <c r="CG30" s="35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7"/>
      <c r="CU30" s="52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4"/>
      <c r="DI30" s="38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7"/>
      <c r="DY30" s="38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7"/>
      <c r="EO30" s="38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7"/>
    </row>
  </sheetData>
  <sheetProtection/>
  <mergeCells count="227">
    <mergeCell ref="CG21:CT21"/>
    <mergeCell ref="CU21:DH21"/>
    <mergeCell ref="DI21:DX21"/>
    <mergeCell ref="DY21:EN21"/>
    <mergeCell ref="EO21:FE21"/>
    <mergeCell ref="BS15:CF15"/>
    <mergeCell ref="CG15:CT15"/>
    <mergeCell ref="DI15:DX15"/>
    <mergeCell ref="DY15:EN15"/>
    <mergeCell ref="EO15:FE15"/>
    <mergeCell ref="BS21:CF21"/>
    <mergeCell ref="A17:H17"/>
    <mergeCell ref="A20:H20"/>
    <mergeCell ref="J20:AP20"/>
    <mergeCell ref="AQ20:BD20"/>
    <mergeCell ref="BE20:BR20"/>
    <mergeCell ref="BE22:BR22"/>
    <mergeCell ref="J25:AP25"/>
    <mergeCell ref="AQ25:BD25"/>
    <mergeCell ref="A24:H24"/>
    <mergeCell ref="BE28:BR28"/>
    <mergeCell ref="A21:H21"/>
    <mergeCell ref="J21:AP21"/>
    <mergeCell ref="AQ21:BD21"/>
    <mergeCell ref="BE21:BR21"/>
    <mergeCell ref="BS28:CF28"/>
    <mergeCell ref="DI27:DX27"/>
    <mergeCell ref="A23:H23"/>
    <mergeCell ref="J23:AP23"/>
    <mergeCell ref="CG25:CT25"/>
    <mergeCell ref="BS25:CF25"/>
    <mergeCell ref="J24:AP24"/>
    <mergeCell ref="AQ24:BD24"/>
    <mergeCell ref="A28:H28"/>
    <mergeCell ref="CG28:CT28"/>
    <mergeCell ref="A29:H29"/>
    <mergeCell ref="DI30:DX30"/>
    <mergeCell ref="A30:H30"/>
    <mergeCell ref="J30:AP30"/>
    <mergeCell ref="AQ30:BD30"/>
    <mergeCell ref="BE30:BR30"/>
    <mergeCell ref="BS29:CF29"/>
    <mergeCell ref="CG29:CT29"/>
    <mergeCell ref="BS30:CF30"/>
    <mergeCell ref="CG30:CT30"/>
    <mergeCell ref="EO30:FE30"/>
    <mergeCell ref="DY29:EN29"/>
    <mergeCell ref="EO29:FE29"/>
    <mergeCell ref="DI28:DX28"/>
    <mergeCell ref="CU29:DH29"/>
    <mergeCell ref="DI29:DX29"/>
    <mergeCell ref="DY28:EN28"/>
    <mergeCell ref="EO28:FE28"/>
    <mergeCell ref="CU28:DH28"/>
    <mergeCell ref="DY30:EN30"/>
    <mergeCell ref="J29:AP29"/>
    <mergeCell ref="AQ29:BD29"/>
    <mergeCell ref="BE29:BR29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EO27:FE27"/>
    <mergeCell ref="DI26:DX26"/>
    <mergeCell ref="DY25:EN25"/>
    <mergeCell ref="DI24:DX24"/>
    <mergeCell ref="A26:H26"/>
    <mergeCell ref="J26:AP26"/>
    <mergeCell ref="AQ26:BD26"/>
    <mergeCell ref="BE26:BR26"/>
    <mergeCell ref="BS26:CF26"/>
    <mergeCell ref="CU24:DH24"/>
    <mergeCell ref="BS22:CF22"/>
    <mergeCell ref="CG22:CT22"/>
    <mergeCell ref="CG26:CT26"/>
    <mergeCell ref="CU26:DH26"/>
    <mergeCell ref="A25:H25"/>
    <mergeCell ref="BE24:BR24"/>
    <mergeCell ref="BS24:CF24"/>
    <mergeCell ref="CG24:CT24"/>
    <mergeCell ref="BE25:BR25"/>
    <mergeCell ref="A14:H14"/>
    <mergeCell ref="DY26:EN26"/>
    <mergeCell ref="DY22:EN22"/>
    <mergeCell ref="A16:H16"/>
    <mergeCell ref="J16:AP16"/>
    <mergeCell ref="AQ16:BD16"/>
    <mergeCell ref="CG23:CT23"/>
    <mergeCell ref="DY23:EN23"/>
    <mergeCell ref="BE23:BR23"/>
    <mergeCell ref="BS23:CF23"/>
    <mergeCell ref="DY27:EN27"/>
    <mergeCell ref="A22:H22"/>
    <mergeCell ref="J22:AP22"/>
    <mergeCell ref="AQ23:BD23"/>
    <mergeCell ref="CU22:DH22"/>
    <mergeCell ref="DI25:DX25"/>
    <mergeCell ref="CU25:DH25"/>
    <mergeCell ref="AQ22:BD22"/>
    <mergeCell ref="CU23:DH23"/>
    <mergeCell ref="DI23:DX23"/>
    <mergeCell ref="BE16:BR16"/>
    <mergeCell ref="BS16:CF16"/>
    <mergeCell ref="CU15:DH15"/>
    <mergeCell ref="A15:H15"/>
    <mergeCell ref="J15:AP15"/>
    <mergeCell ref="AQ15:BD15"/>
    <mergeCell ref="BE15:BR15"/>
    <mergeCell ref="CG16:CT16"/>
    <mergeCell ref="EO13:FE13"/>
    <mergeCell ref="CU14:DH14"/>
    <mergeCell ref="DI14:DX14"/>
    <mergeCell ref="DY14:EN14"/>
    <mergeCell ref="DI16:DX16"/>
    <mergeCell ref="DY16:EN16"/>
    <mergeCell ref="CU16:DH16"/>
    <mergeCell ref="EO16:FE16"/>
    <mergeCell ref="J14:AP14"/>
    <mergeCell ref="AQ14:BD14"/>
    <mergeCell ref="BE14:BR14"/>
    <mergeCell ref="BS14:CF14"/>
    <mergeCell ref="CG14:CT14"/>
    <mergeCell ref="EO12:FE12"/>
    <mergeCell ref="CU13:DH13"/>
    <mergeCell ref="DI13:DX13"/>
    <mergeCell ref="DY13:EN13"/>
    <mergeCell ref="EO14:FE14"/>
    <mergeCell ref="A13:H13"/>
    <mergeCell ref="J13:AP13"/>
    <mergeCell ref="AQ13:BD13"/>
    <mergeCell ref="BE13:BR13"/>
    <mergeCell ref="BS13:CF13"/>
    <mergeCell ref="CG13:CT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A6:FE6"/>
    <mergeCell ref="DI17:DX17"/>
    <mergeCell ref="DY17:EN17"/>
    <mergeCell ref="EO25:FE25"/>
    <mergeCell ref="EO17:FE17"/>
    <mergeCell ref="DI22:DX22"/>
    <mergeCell ref="EO22:FE22"/>
    <mergeCell ref="EO24:FE24"/>
    <mergeCell ref="EO23:FE23"/>
    <mergeCell ref="DY24:EN24"/>
    <mergeCell ref="CU30:DH30"/>
    <mergeCell ref="J28:AP28"/>
    <mergeCell ref="AQ28:BD28"/>
    <mergeCell ref="J17:AP17"/>
    <mergeCell ref="AQ17:BD17"/>
    <mergeCell ref="BE17:BR17"/>
    <mergeCell ref="BS17:CF17"/>
    <mergeCell ref="CG17:CT17"/>
    <mergeCell ref="CU17:DH17"/>
    <mergeCell ref="BS20:CF20"/>
    <mergeCell ref="CG20:CT20"/>
    <mergeCell ref="CU20:DH20"/>
    <mergeCell ref="DI20:DX20"/>
    <mergeCell ref="DY20:EN20"/>
    <mergeCell ref="EO20:FE20"/>
    <mergeCell ref="A18:H18"/>
    <mergeCell ref="J18:AP18"/>
    <mergeCell ref="AQ18:BD18"/>
    <mergeCell ref="BE18:BR18"/>
    <mergeCell ref="BS18:CF18"/>
    <mergeCell ref="CG18:CT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CU18:DH18"/>
    <mergeCell ref="DI18:DX18"/>
    <mergeCell ref="DY18:EN18"/>
    <mergeCell ref="EO18:FE18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1"/>
  <sheetViews>
    <sheetView view="pageBreakPreview" zoomScaleNormal="90" zoomScaleSheetLayoutView="100" zoomScalePageLayoutView="0" workbookViewId="0" topLeftCell="A1">
      <pane xSplit="42" ySplit="11" topLeftCell="AQ12" activePane="bottomRight" state="frozen"/>
      <selection pane="topLeft" activeCell="A1" sqref="A1"/>
      <selection pane="topRight" activeCell="AQ1" sqref="AQ1"/>
      <selection pane="bottomLeft" activeCell="A12" sqref="A12"/>
      <selection pane="bottomRight" activeCell="AQ20" sqref="AQ20:DX23"/>
    </sheetView>
  </sheetViews>
  <sheetFormatPr defaultColWidth="0.875" defaultRowHeight="12.75"/>
  <cols>
    <col min="1" max="111" width="0.875" style="11" customWidth="1"/>
    <col min="112" max="112" width="2.875" style="11" customWidth="1"/>
    <col min="113" max="171" width="0.875" style="11" customWidth="1"/>
    <col min="172" max="172" width="5.875" style="11" hidden="1" customWidth="1"/>
    <col min="173" max="176" width="0.875" style="11" customWidth="1"/>
    <col min="177" max="177" width="7.375" style="11" customWidth="1"/>
    <col min="178" max="179" width="0.875" style="11" customWidth="1"/>
    <col min="180" max="180" width="20.00390625" style="11" customWidth="1"/>
    <col min="181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48</v>
      </c>
      <c r="AQ5" s="69" t="s">
        <v>78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46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7" spans="1:161" s="13" customFormat="1" ht="21.75" customHeight="1">
      <c r="A7" s="70" t="s">
        <v>60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</row>
    <row r="9" spans="1:161" s="16" customFormat="1" ht="28.5" customHeight="1">
      <c r="A9" s="55" t="s">
        <v>9</v>
      </c>
      <c r="B9" s="56"/>
      <c r="C9" s="56"/>
      <c r="D9" s="56"/>
      <c r="E9" s="56"/>
      <c r="F9" s="56"/>
      <c r="G9" s="56"/>
      <c r="H9" s="57"/>
      <c r="I9" s="55" t="s">
        <v>10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52" t="s">
        <v>13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14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18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66" customHeight="1">
      <c r="A10" s="58"/>
      <c r="B10" s="59"/>
      <c r="C10" s="59"/>
      <c r="D10" s="59"/>
      <c r="E10" s="59"/>
      <c r="F10" s="59"/>
      <c r="G10" s="59"/>
      <c r="H10" s="60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Q10" s="52" t="s">
        <v>11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4"/>
      <c r="BE10" s="52" t="s">
        <v>12</v>
      </c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4"/>
      <c r="BS10" s="52" t="s">
        <v>15</v>
      </c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4"/>
      <c r="CG10" s="52" t="s">
        <v>16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4"/>
      <c r="CU10" s="52" t="s">
        <v>17</v>
      </c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4"/>
      <c r="DI10" s="52" t="s">
        <v>19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 t="s">
        <v>20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4"/>
      <c r="EO10" s="52" t="s">
        <v>21</v>
      </c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:161" s="16" customFormat="1" ht="12.75">
      <c r="A11" s="30" t="s">
        <v>0</v>
      </c>
      <c r="B11" s="31"/>
      <c r="C11" s="31"/>
      <c r="D11" s="31"/>
      <c r="E11" s="31"/>
      <c r="F11" s="31"/>
      <c r="G11" s="31"/>
      <c r="H11" s="32"/>
      <c r="I11" s="30" t="s">
        <v>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/>
      <c r="AQ11" s="30" t="s">
        <v>2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2"/>
      <c r="BE11" s="30" t="s">
        <v>3</v>
      </c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2"/>
      <c r="CG11" s="30" t="s">
        <v>5</v>
      </c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2"/>
      <c r="CU11" s="30" t="s">
        <v>8</v>
      </c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2"/>
      <c r="DI11" s="30" t="s">
        <v>22</v>
      </c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2"/>
      <c r="DY11" s="30" t="s">
        <v>23</v>
      </c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2"/>
      <c r="EO11" s="30" t="s">
        <v>24</v>
      </c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2"/>
    </row>
    <row r="12" spans="1:161" s="17" customFormat="1" ht="12.75">
      <c r="A12" s="44" t="s">
        <v>0</v>
      </c>
      <c r="B12" s="45"/>
      <c r="C12" s="45"/>
      <c r="D12" s="45"/>
      <c r="E12" s="45"/>
      <c r="F12" s="45"/>
      <c r="G12" s="45"/>
      <c r="H12" s="46"/>
      <c r="I12" s="24"/>
      <c r="J12" s="47" t="s">
        <v>27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4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6"/>
      <c r="BS12" s="41">
        <f>BS13+BS26+BS29+BS30</f>
        <v>6184944.150070001</v>
      </c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1"/>
      <c r="CG12" s="41">
        <f>CG13+CG26+CG29+CG30</f>
        <v>3279712.867291667</v>
      </c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1"/>
      <c r="CU12" s="49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1"/>
      <c r="DI12" s="49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9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1"/>
      <c r="EO12" s="49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1"/>
    </row>
    <row r="13" spans="1:161" s="17" customFormat="1" ht="38.25" customHeight="1">
      <c r="A13" s="44" t="s">
        <v>1</v>
      </c>
      <c r="B13" s="45"/>
      <c r="C13" s="45"/>
      <c r="D13" s="45"/>
      <c r="E13" s="45"/>
      <c r="F13" s="45"/>
      <c r="G13" s="45"/>
      <c r="H13" s="46"/>
      <c r="I13" s="24"/>
      <c r="J13" s="47" t="s">
        <v>28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44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/>
      <c r="BE13" s="44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6"/>
      <c r="BS13" s="41">
        <f>BS15+BS18+BS24</f>
        <v>6164680.615070001</v>
      </c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1"/>
      <c r="CG13" s="41">
        <f>CG15+CG18+CG24</f>
        <v>3259449.332291667</v>
      </c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1"/>
      <c r="CU13" s="49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1"/>
      <c r="DI13" s="49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1"/>
      <c r="DY13" s="49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1"/>
      <c r="EO13" s="49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77" s="16" customFormat="1" ht="12.75">
      <c r="A14" s="30" t="s">
        <v>29</v>
      </c>
      <c r="B14" s="31"/>
      <c r="C14" s="31"/>
      <c r="D14" s="31"/>
      <c r="E14" s="31"/>
      <c r="F14" s="31"/>
      <c r="G14" s="31"/>
      <c r="H14" s="32"/>
      <c r="I14" s="28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0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2"/>
      <c r="BE14" s="30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2"/>
      <c r="BS14" s="38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7"/>
      <c r="CG14" s="38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7"/>
      <c r="CU14" s="38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7"/>
      <c r="DI14" s="38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7"/>
      <c r="DY14" s="38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7"/>
      <c r="EO14" s="38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  <c r="FU14" s="17"/>
    </row>
    <row r="15" spans="1:161" s="17" customFormat="1" ht="37.5" customHeight="1">
      <c r="A15" s="44" t="s">
        <v>2</v>
      </c>
      <c r="B15" s="45"/>
      <c r="C15" s="45"/>
      <c r="D15" s="45"/>
      <c r="E15" s="45"/>
      <c r="F15" s="45"/>
      <c r="G15" s="45"/>
      <c r="H15" s="46"/>
      <c r="I15" s="24"/>
      <c r="J15" s="47" t="s">
        <v>30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44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6"/>
      <c r="BE15" s="44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6"/>
      <c r="BS15" s="41">
        <f>SUM(BS16:CF17)</f>
        <v>1623.8333400000001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3"/>
      <c r="CG15" s="41">
        <f>SUM(CG16:CT17)</f>
        <v>1440.5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3"/>
      <c r="CU15" s="64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6"/>
      <c r="DI15" s="49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1"/>
      <c r="DY15" s="49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1"/>
      <c r="EO15" s="49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1"/>
    </row>
    <row r="16" spans="1:177" s="16" customFormat="1" ht="52.5" customHeight="1">
      <c r="A16" s="30" t="s">
        <v>31</v>
      </c>
      <c r="B16" s="31"/>
      <c r="C16" s="31"/>
      <c r="D16" s="31"/>
      <c r="E16" s="31"/>
      <c r="F16" s="31"/>
      <c r="G16" s="31"/>
      <c r="H16" s="32"/>
      <c r="I16" s="28"/>
      <c r="J16" s="33" t="s">
        <v>74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30" t="s">
        <v>76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2"/>
      <c r="BE16" s="30" t="s">
        <v>63</v>
      </c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2"/>
      <c r="BS16" s="35">
        <v>811.9166700000001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7"/>
      <c r="CG16" s="35">
        <v>720.25</v>
      </c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7"/>
      <c r="CU16" s="38" t="s">
        <v>44</v>
      </c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7"/>
      <c r="DI16" s="38" t="s">
        <v>57</v>
      </c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7"/>
      <c r="DY16" s="38" t="s">
        <v>57</v>
      </c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7"/>
      <c r="EO16" s="38" t="s">
        <v>57</v>
      </c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  <c r="FU16" s="17"/>
    </row>
    <row r="17" spans="1:177" s="16" customFormat="1" ht="52.5" customHeight="1">
      <c r="A17" s="30" t="s">
        <v>50</v>
      </c>
      <c r="B17" s="31"/>
      <c r="C17" s="31"/>
      <c r="D17" s="31"/>
      <c r="E17" s="31"/>
      <c r="F17" s="31"/>
      <c r="G17" s="31"/>
      <c r="H17" s="32"/>
      <c r="I17" s="28"/>
      <c r="J17" s="33" t="s">
        <v>75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30" t="s">
        <v>76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2"/>
      <c r="BE17" s="30" t="s">
        <v>63</v>
      </c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2"/>
      <c r="BS17" s="35">
        <v>811.9166700000001</v>
      </c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7"/>
      <c r="CG17" s="35">
        <v>720.25</v>
      </c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7"/>
      <c r="CU17" s="38" t="s">
        <v>44</v>
      </c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7"/>
      <c r="DI17" s="38" t="s">
        <v>57</v>
      </c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7"/>
      <c r="DY17" s="38" t="s">
        <v>57</v>
      </c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7"/>
      <c r="EO17" s="38" t="s">
        <v>57</v>
      </c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  <c r="FU17" s="17"/>
    </row>
    <row r="18" spans="1:161" s="17" customFormat="1" ht="12.75">
      <c r="A18" s="44" t="s">
        <v>3</v>
      </c>
      <c r="B18" s="45"/>
      <c r="C18" s="45"/>
      <c r="D18" s="45"/>
      <c r="E18" s="45"/>
      <c r="F18" s="45"/>
      <c r="G18" s="45"/>
      <c r="H18" s="46"/>
      <c r="I18" s="24"/>
      <c r="J18" s="47" t="s">
        <v>32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 s="44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6"/>
      <c r="BE18" s="44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6"/>
      <c r="BS18" s="41">
        <f>SUM(BS19:CF23)</f>
        <v>6163056.781730001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1"/>
      <c r="CG18" s="41">
        <f>SUM(CG19:CT23)</f>
        <v>3258008.832291667</v>
      </c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1"/>
      <c r="CU18" s="49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1"/>
      <c r="DI18" s="49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1"/>
      <c r="DY18" s="49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1"/>
      <c r="EO18" s="49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1"/>
    </row>
    <row r="19" spans="1:177" s="16" customFormat="1" ht="80.25" customHeight="1">
      <c r="A19" s="30" t="s">
        <v>33</v>
      </c>
      <c r="B19" s="31"/>
      <c r="C19" s="31"/>
      <c r="D19" s="31"/>
      <c r="E19" s="31"/>
      <c r="F19" s="31"/>
      <c r="G19" s="31"/>
      <c r="H19" s="32"/>
      <c r="I19" s="28"/>
      <c r="J19" s="33" t="s">
        <v>43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30" t="s">
        <v>95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2"/>
      <c r="BE19" s="30" t="s">
        <v>63</v>
      </c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2"/>
      <c r="BS19" s="35">
        <f>CG19</f>
        <v>49292.01436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7"/>
      <c r="CG19" s="35">
        <v>49292.01436</v>
      </c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7"/>
      <c r="CU19" s="52" t="s">
        <v>115</v>
      </c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4"/>
      <c r="DI19" s="38" t="s">
        <v>57</v>
      </c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7"/>
      <c r="DY19" s="38" t="s">
        <v>57</v>
      </c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7"/>
      <c r="EO19" s="38" t="s">
        <v>57</v>
      </c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  <c r="FU19" s="17"/>
    </row>
    <row r="20" spans="1:177" s="16" customFormat="1" ht="52.5" customHeight="1">
      <c r="A20" s="30" t="s">
        <v>79</v>
      </c>
      <c r="B20" s="31"/>
      <c r="C20" s="31"/>
      <c r="D20" s="31"/>
      <c r="E20" s="31"/>
      <c r="F20" s="31"/>
      <c r="G20" s="31"/>
      <c r="H20" s="32"/>
      <c r="I20" s="28"/>
      <c r="J20" s="33" t="s">
        <v>113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0" t="s">
        <v>95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/>
      <c r="BE20" s="30" t="s">
        <v>90</v>
      </c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2"/>
      <c r="BS20" s="35">
        <v>5230473.462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7"/>
      <c r="CG20" s="35">
        <v>2326308.145891667</v>
      </c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7"/>
      <c r="CU20" s="53" t="s">
        <v>59</v>
      </c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71">
        <v>507.09999999999997</v>
      </c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3"/>
      <c r="DY20" s="52" t="s">
        <v>57</v>
      </c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4"/>
      <c r="EO20" s="38" t="s">
        <v>57</v>
      </c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  <c r="FU20" s="17"/>
    </row>
    <row r="21" spans="1:177" s="16" customFormat="1" ht="28.5" customHeight="1">
      <c r="A21" s="30" t="s">
        <v>81</v>
      </c>
      <c r="B21" s="31"/>
      <c r="C21" s="31"/>
      <c r="D21" s="31"/>
      <c r="E21" s="31"/>
      <c r="F21" s="31"/>
      <c r="G21" s="31"/>
      <c r="H21" s="32"/>
      <c r="I21" s="28"/>
      <c r="J21" s="33" t="s">
        <v>92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30" t="s">
        <v>95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  <c r="BE21" s="30" t="s">
        <v>63</v>
      </c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35">
        <v>879588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7"/>
      <c r="CG21" s="35">
        <v>879588</v>
      </c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7"/>
      <c r="CU21" s="53" t="s">
        <v>59</v>
      </c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71">
        <v>328.7</v>
      </c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3"/>
      <c r="DY21" s="52" t="s">
        <v>57</v>
      </c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4"/>
      <c r="EO21" s="38" t="s">
        <v>57</v>
      </c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  <c r="FU21" s="17"/>
    </row>
    <row r="22" spans="1:177" s="16" customFormat="1" ht="52.5" customHeight="1">
      <c r="A22" s="30" t="s">
        <v>93</v>
      </c>
      <c r="B22" s="31"/>
      <c r="C22" s="31"/>
      <c r="D22" s="31"/>
      <c r="E22" s="31"/>
      <c r="F22" s="31"/>
      <c r="G22" s="31"/>
      <c r="H22" s="32"/>
      <c r="I22" s="28"/>
      <c r="J22" s="33" t="s">
        <v>83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30" t="s">
        <v>84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2"/>
      <c r="BE22" s="30" t="s">
        <v>80</v>
      </c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2"/>
      <c r="BS22" s="35">
        <v>974.3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7"/>
      <c r="CG22" s="35">
        <v>91.66667</v>
      </c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7"/>
      <c r="CU22" s="38" t="s">
        <v>44</v>
      </c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7"/>
      <c r="DI22" s="30" t="s">
        <v>57</v>
      </c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2"/>
      <c r="DY22" s="38" t="s">
        <v>57</v>
      </c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7"/>
      <c r="EO22" s="38" t="s">
        <v>57</v>
      </c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  <c r="FU22" s="17"/>
    </row>
    <row r="23" spans="1:177" s="16" customFormat="1" ht="52.5" customHeight="1">
      <c r="A23" s="30" t="s">
        <v>109</v>
      </c>
      <c r="B23" s="31"/>
      <c r="C23" s="31"/>
      <c r="D23" s="31"/>
      <c r="E23" s="31"/>
      <c r="F23" s="31"/>
      <c r="G23" s="31"/>
      <c r="H23" s="32"/>
      <c r="I23" s="28"/>
      <c r="J23" s="33" t="s">
        <v>108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30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2"/>
      <c r="BE23" s="30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2"/>
      <c r="BS23" s="35">
        <v>2729.0053700000003</v>
      </c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7"/>
      <c r="CG23" s="35">
        <v>2729.0053700000003</v>
      </c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7"/>
      <c r="CU23" s="38" t="s">
        <v>44</v>
      </c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7"/>
      <c r="DI23" s="38" t="s">
        <v>57</v>
      </c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7"/>
      <c r="DY23" s="38" t="s">
        <v>57</v>
      </c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7"/>
      <c r="EO23" s="38" t="s">
        <v>57</v>
      </c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7"/>
      <c r="FU23" s="17"/>
    </row>
    <row r="24" spans="1:161" s="17" customFormat="1" ht="43.5" customHeight="1">
      <c r="A24" s="44" t="s">
        <v>4</v>
      </c>
      <c r="B24" s="45"/>
      <c r="C24" s="45"/>
      <c r="D24" s="45"/>
      <c r="E24" s="45"/>
      <c r="F24" s="45"/>
      <c r="G24" s="45"/>
      <c r="H24" s="46"/>
      <c r="I24" s="24"/>
      <c r="J24" s="47" t="s">
        <v>34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44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/>
      <c r="BE24" s="44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6"/>
      <c r="BS24" s="41">
        <f>SUM(BS25:CF25)</f>
        <v>0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1"/>
      <c r="CG24" s="41">
        <f>SUM(CG25:CT25)</f>
        <v>0</v>
      </c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1"/>
      <c r="CU24" s="41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49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1"/>
      <c r="DY24" s="49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1"/>
      <c r="EO24" s="49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77" s="16" customFormat="1" ht="12.75">
      <c r="A25" s="30" t="s">
        <v>35</v>
      </c>
      <c r="B25" s="31"/>
      <c r="C25" s="31"/>
      <c r="D25" s="31"/>
      <c r="E25" s="31"/>
      <c r="F25" s="31"/>
      <c r="G25" s="31"/>
      <c r="H25" s="32"/>
      <c r="I25" s="28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3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2"/>
      <c r="BE25" s="30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2"/>
      <c r="BS25" s="35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7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7"/>
      <c r="CU25" s="38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7"/>
      <c r="DI25" s="71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3"/>
      <c r="DY25" s="52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4"/>
      <c r="EO25" s="38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  <c r="FU25" s="17"/>
    </row>
    <row r="26" spans="1:180" s="17" customFormat="1" ht="38.25" customHeight="1">
      <c r="A26" s="44" t="s">
        <v>5</v>
      </c>
      <c r="B26" s="45"/>
      <c r="C26" s="45"/>
      <c r="D26" s="45"/>
      <c r="E26" s="45"/>
      <c r="F26" s="45"/>
      <c r="G26" s="45"/>
      <c r="H26" s="46"/>
      <c r="I26" s="24"/>
      <c r="J26" s="47" t="s">
        <v>36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44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/>
      <c r="BE26" s="44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6"/>
      <c r="BS26" s="41">
        <f>SUM(BS27:CF28)</f>
        <v>20263.535</v>
      </c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1"/>
      <c r="CG26" s="41">
        <f>SUM(CG27:CT28)</f>
        <v>20263.535</v>
      </c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1"/>
      <c r="CU26" s="49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1"/>
      <c r="DI26" s="49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1"/>
      <c r="DY26" s="49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1"/>
      <c r="EO26" s="49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1"/>
      <c r="FU26" s="20"/>
      <c r="FV26" s="22"/>
      <c r="FW26" s="22"/>
      <c r="FX26" s="22"/>
    </row>
    <row r="27" spans="1:180" s="16" customFormat="1" ht="38.25" customHeight="1">
      <c r="A27" s="30" t="s">
        <v>37</v>
      </c>
      <c r="B27" s="31"/>
      <c r="C27" s="31"/>
      <c r="D27" s="31"/>
      <c r="E27" s="31"/>
      <c r="F27" s="31"/>
      <c r="G27" s="31"/>
      <c r="H27" s="32"/>
      <c r="I27" s="28"/>
      <c r="J27" s="33" t="s">
        <v>71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3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2"/>
      <c r="BE27" s="30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2"/>
      <c r="BS27" s="35">
        <f>CG27</f>
        <v>18928.832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7"/>
      <c r="CG27" s="35">
        <v>18928.832</v>
      </c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7"/>
      <c r="CU27" s="52" t="s">
        <v>44</v>
      </c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4"/>
      <c r="DI27" s="38" t="s">
        <v>57</v>
      </c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7"/>
      <c r="DY27" s="38" t="s">
        <v>57</v>
      </c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7"/>
      <c r="EO27" s="38" t="s">
        <v>57</v>
      </c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  <c r="FP27" s="16">
        <f>CG27/$CG$12*100</f>
        <v>0.5771490604795265</v>
      </c>
      <c r="FU27" s="20"/>
      <c r="FV27" s="22"/>
      <c r="FW27" s="22"/>
      <c r="FX27" s="22"/>
    </row>
    <row r="28" spans="1:180" s="16" customFormat="1" ht="31.5" customHeight="1">
      <c r="A28" s="30" t="s">
        <v>52</v>
      </c>
      <c r="B28" s="31"/>
      <c r="C28" s="31"/>
      <c r="D28" s="31"/>
      <c r="E28" s="31"/>
      <c r="F28" s="31"/>
      <c r="G28" s="31"/>
      <c r="H28" s="32"/>
      <c r="I28" s="28"/>
      <c r="J28" s="33" t="s">
        <v>73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30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2"/>
      <c r="BE28" s="30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2"/>
      <c r="BS28" s="35">
        <f>CG28</f>
        <v>1334.703</v>
      </c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7"/>
      <c r="CG28" s="35">
        <v>1334.703</v>
      </c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7"/>
      <c r="CU28" s="52" t="s">
        <v>44</v>
      </c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4"/>
      <c r="DI28" s="38" t="s">
        <v>57</v>
      </c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7"/>
      <c r="DY28" s="38" t="s">
        <v>57</v>
      </c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7"/>
      <c r="EO28" s="38" t="s">
        <v>57</v>
      </c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  <c r="FP28" s="16">
        <f>CG28/$CG$12*100</f>
        <v>0.04069572715681589</v>
      </c>
      <c r="FU28" s="20"/>
      <c r="FV28" s="22"/>
      <c r="FW28" s="22"/>
      <c r="FX28" s="22"/>
    </row>
    <row r="29" spans="1:161" s="17" customFormat="1" ht="25.5" customHeight="1">
      <c r="A29" s="44" t="s">
        <v>8</v>
      </c>
      <c r="B29" s="45"/>
      <c r="C29" s="45"/>
      <c r="D29" s="45"/>
      <c r="E29" s="45"/>
      <c r="F29" s="45"/>
      <c r="G29" s="45"/>
      <c r="H29" s="46"/>
      <c r="I29" s="24"/>
      <c r="J29" s="47" t="s">
        <v>38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 s="44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/>
      <c r="BE29" s="44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  <c r="BS29" s="41">
        <v>0</v>
      </c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1"/>
      <c r="CG29" s="41">
        <v>0</v>
      </c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1"/>
      <c r="CU29" s="49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1"/>
      <c r="DI29" s="49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1"/>
      <c r="DY29" s="49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1"/>
      <c r="EO29" s="49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1"/>
    </row>
    <row r="30" spans="1:161" s="17" customFormat="1" ht="25.5" customHeight="1">
      <c r="A30" s="44" t="s">
        <v>22</v>
      </c>
      <c r="B30" s="45"/>
      <c r="C30" s="45"/>
      <c r="D30" s="45"/>
      <c r="E30" s="45"/>
      <c r="F30" s="45"/>
      <c r="G30" s="45"/>
      <c r="H30" s="46"/>
      <c r="I30" s="24"/>
      <c r="J30" s="47" t="s">
        <v>39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 s="44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/>
      <c r="BE30" s="44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6"/>
      <c r="BS30" s="41">
        <f>SUM(BS31:CF31)</f>
        <v>0</v>
      </c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1"/>
      <c r="CG30" s="41">
        <f>SUM(CG31:CT31)</f>
        <v>0</v>
      </c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1"/>
      <c r="CU30" s="49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1"/>
      <c r="DI30" s="49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1"/>
      <c r="DY30" s="49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1"/>
      <c r="EO30" s="49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1"/>
    </row>
    <row r="31" spans="1:161" s="16" customFormat="1" ht="32.25" customHeight="1">
      <c r="A31" s="30" t="s">
        <v>40</v>
      </c>
      <c r="B31" s="31"/>
      <c r="C31" s="31"/>
      <c r="D31" s="31"/>
      <c r="E31" s="31"/>
      <c r="F31" s="31"/>
      <c r="G31" s="31"/>
      <c r="H31" s="32"/>
      <c r="I31" s="28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30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2"/>
      <c r="BE31" s="30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2"/>
      <c r="BS31" s="35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7"/>
      <c r="CG31" s="35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7"/>
      <c r="CU31" s="52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4"/>
      <c r="DI31" s="38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7"/>
      <c r="DY31" s="38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7"/>
      <c r="EO31" s="38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7"/>
    </row>
  </sheetData>
  <sheetProtection/>
  <mergeCells count="228">
    <mergeCell ref="A23:H23"/>
    <mergeCell ref="J23:AP23"/>
    <mergeCell ref="AQ23:BD23"/>
    <mergeCell ref="BE23:BR23"/>
    <mergeCell ref="BS23:CF23"/>
    <mergeCell ref="CG23:CT23"/>
    <mergeCell ref="DI31:DX31"/>
    <mergeCell ref="CU30:DH30"/>
    <mergeCell ref="CU23:DH23"/>
    <mergeCell ref="DI23:DX23"/>
    <mergeCell ref="DY23:EN23"/>
    <mergeCell ref="EO23:FE23"/>
    <mergeCell ref="CU31:DH31"/>
    <mergeCell ref="DY31:EN31"/>
    <mergeCell ref="EO31:FE31"/>
    <mergeCell ref="EO30:FE30"/>
    <mergeCell ref="A31:H31"/>
    <mergeCell ref="J31:AP31"/>
    <mergeCell ref="AQ31:BD31"/>
    <mergeCell ref="BE31:BR31"/>
    <mergeCell ref="BS31:CF31"/>
    <mergeCell ref="CG31:CT31"/>
    <mergeCell ref="A28:H28"/>
    <mergeCell ref="J28:AP28"/>
    <mergeCell ref="A27:H27"/>
    <mergeCell ref="J27:AP27"/>
    <mergeCell ref="AQ27:BD27"/>
    <mergeCell ref="BE27:BR27"/>
    <mergeCell ref="BS27:CF27"/>
    <mergeCell ref="DI27:DX27"/>
    <mergeCell ref="A16:H16"/>
    <mergeCell ref="J16:AP16"/>
    <mergeCell ref="AQ16:BD16"/>
    <mergeCell ref="BE16:BR16"/>
    <mergeCell ref="BS16:CF16"/>
    <mergeCell ref="CG16:CT16"/>
    <mergeCell ref="BS19:CF19"/>
    <mergeCell ref="CG19:CT19"/>
    <mergeCell ref="A7:FE7"/>
    <mergeCell ref="EO15:FE15"/>
    <mergeCell ref="EO14:FE14"/>
    <mergeCell ref="A15:H15"/>
    <mergeCell ref="J15:AP15"/>
    <mergeCell ref="EO28:FE28"/>
    <mergeCell ref="J26:AP26"/>
    <mergeCell ref="AQ26:BD26"/>
    <mergeCell ref="BE28:BR28"/>
    <mergeCell ref="BS28:CF28"/>
    <mergeCell ref="CG28:CT28"/>
    <mergeCell ref="DY27:EN27"/>
    <mergeCell ref="CU26:DH26"/>
    <mergeCell ref="DY26:EN26"/>
    <mergeCell ref="DI26:DX26"/>
    <mergeCell ref="DI30:DX30"/>
    <mergeCell ref="DY30:EN30"/>
    <mergeCell ref="CU28:DH28"/>
    <mergeCell ref="CG27:CT27"/>
    <mergeCell ref="EO27:FE27"/>
    <mergeCell ref="EO24:FE24"/>
    <mergeCell ref="A30:H30"/>
    <mergeCell ref="J30:AP30"/>
    <mergeCell ref="AQ30:BD30"/>
    <mergeCell ref="BE30:BR30"/>
    <mergeCell ref="BS30:CF30"/>
    <mergeCell ref="CG30:CT30"/>
    <mergeCell ref="J29:AP29"/>
    <mergeCell ref="AQ29:BD29"/>
    <mergeCell ref="BE29:BR29"/>
    <mergeCell ref="BS29:CF29"/>
    <mergeCell ref="CG29:CT29"/>
    <mergeCell ref="EO29:FE29"/>
    <mergeCell ref="DI29:DX29"/>
    <mergeCell ref="DY29:EN29"/>
    <mergeCell ref="CU29:DH29"/>
    <mergeCell ref="BE24:BR24"/>
    <mergeCell ref="BS24:CF24"/>
    <mergeCell ref="CG24:CT24"/>
    <mergeCell ref="CG25:CT25"/>
    <mergeCell ref="A29:H29"/>
    <mergeCell ref="EO26:FE26"/>
    <mergeCell ref="A26:H26"/>
    <mergeCell ref="BE26:BR26"/>
    <mergeCell ref="BS26:CF26"/>
    <mergeCell ref="CG26:CT26"/>
    <mergeCell ref="CU24:DH24"/>
    <mergeCell ref="DI24:DX24"/>
    <mergeCell ref="DI28:DX28"/>
    <mergeCell ref="DY28:EN28"/>
    <mergeCell ref="DY24:EN24"/>
    <mergeCell ref="CU25:DH25"/>
    <mergeCell ref="DI25:DX25"/>
    <mergeCell ref="DY25:EN25"/>
    <mergeCell ref="CU27:DH27"/>
    <mergeCell ref="BS18:CF18"/>
    <mergeCell ref="CU18:DH18"/>
    <mergeCell ref="EO19:FE19"/>
    <mergeCell ref="CG18:CT18"/>
    <mergeCell ref="EO18:FE18"/>
    <mergeCell ref="DI18:DX18"/>
    <mergeCell ref="DY18:EN18"/>
    <mergeCell ref="CU19:DH19"/>
    <mergeCell ref="DI19:DX19"/>
    <mergeCell ref="DY19:EN19"/>
    <mergeCell ref="DI16:DX16"/>
    <mergeCell ref="CU16:DH16"/>
    <mergeCell ref="DY16:EN16"/>
    <mergeCell ref="EO16:FE16"/>
    <mergeCell ref="AQ15:BD15"/>
    <mergeCell ref="BE15:BR15"/>
    <mergeCell ref="BS15:CF15"/>
    <mergeCell ref="CG15:CT15"/>
    <mergeCell ref="CU15:DH15"/>
    <mergeCell ref="DI15:DX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A11:H11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AQ10:BD10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BE10:BR10"/>
    <mergeCell ref="DI12:DX12"/>
    <mergeCell ref="DY12:EN12"/>
    <mergeCell ref="EO10:FE10"/>
    <mergeCell ref="DI10:DX10"/>
    <mergeCell ref="DY10:EN10"/>
    <mergeCell ref="BE11:BR11"/>
    <mergeCell ref="BS11:CF11"/>
    <mergeCell ref="CU10:DH10"/>
    <mergeCell ref="BS10:CF10"/>
    <mergeCell ref="J19:AP19"/>
    <mergeCell ref="AQ19:BD19"/>
    <mergeCell ref="CG11:CT11"/>
    <mergeCell ref="CU11:DH11"/>
    <mergeCell ref="DI11:DX11"/>
    <mergeCell ref="DY11:EN11"/>
    <mergeCell ref="I11:AP11"/>
    <mergeCell ref="AQ11:BD11"/>
    <mergeCell ref="DI13:DX13"/>
    <mergeCell ref="DY15:EN15"/>
    <mergeCell ref="CB3:EG3"/>
    <mergeCell ref="CB4:EG4"/>
    <mergeCell ref="AQ5:AT5"/>
    <mergeCell ref="A9:H10"/>
    <mergeCell ref="I9:AP10"/>
    <mergeCell ref="BS9:DH9"/>
    <mergeCell ref="AQ9:BR9"/>
    <mergeCell ref="CG10:CT10"/>
    <mergeCell ref="A6:FE6"/>
    <mergeCell ref="DI9:FE9"/>
    <mergeCell ref="A24:H24"/>
    <mergeCell ref="J24:AP24"/>
    <mergeCell ref="AQ24:BD24"/>
    <mergeCell ref="AQ28:BD28"/>
    <mergeCell ref="BE19:BR19"/>
    <mergeCell ref="A18:H18"/>
    <mergeCell ref="J18:AP18"/>
    <mergeCell ref="AQ18:BD18"/>
    <mergeCell ref="BE18:BR18"/>
    <mergeCell ref="A19:H19"/>
    <mergeCell ref="A25:H25"/>
    <mergeCell ref="J25:AP25"/>
    <mergeCell ref="AQ25:BD25"/>
    <mergeCell ref="BE25:BR25"/>
    <mergeCell ref="BS25:CF25"/>
    <mergeCell ref="EO25:FE25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20:H20"/>
    <mergeCell ref="J20:AP20"/>
    <mergeCell ref="AQ20:BD20"/>
    <mergeCell ref="BE20:BR20"/>
    <mergeCell ref="BS20:CF20"/>
    <mergeCell ref="CG20:CT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CU20:DH20"/>
    <mergeCell ref="DI20:DX20"/>
    <mergeCell ref="DY20:EN20"/>
    <mergeCell ref="EO20:FE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S16" sqref="BS16:CF16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48</v>
      </c>
      <c r="AQ5" s="69" t="s">
        <v>78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46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7" spans="1:161" s="13" customFormat="1" ht="21.75" customHeight="1">
      <c r="A7" s="70" t="s">
        <v>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</row>
    <row r="9" spans="1:161" s="16" customFormat="1" ht="28.5" customHeight="1">
      <c r="A9" s="55" t="s">
        <v>9</v>
      </c>
      <c r="B9" s="56"/>
      <c r="C9" s="56"/>
      <c r="D9" s="56"/>
      <c r="E9" s="56"/>
      <c r="F9" s="56"/>
      <c r="G9" s="56"/>
      <c r="H9" s="57"/>
      <c r="I9" s="55" t="s">
        <v>10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52" t="s">
        <v>13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14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18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66" customHeight="1">
      <c r="A10" s="58"/>
      <c r="B10" s="59"/>
      <c r="C10" s="59"/>
      <c r="D10" s="59"/>
      <c r="E10" s="59"/>
      <c r="F10" s="59"/>
      <c r="G10" s="59"/>
      <c r="H10" s="60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Q10" s="52" t="s">
        <v>11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4"/>
      <c r="BE10" s="52" t="s">
        <v>12</v>
      </c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4"/>
      <c r="BS10" s="52" t="s">
        <v>15</v>
      </c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4"/>
      <c r="CG10" s="52" t="s">
        <v>16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4"/>
      <c r="CU10" s="52" t="s">
        <v>17</v>
      </c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4"/>
      <c r="DI10" s="52" t="s">
        <v>19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 t="s">
        <v>20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4"/>
      <c r="EO10" s="52" t="s">
        <v>21</v>
      </c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:161" s="16" customFormat="1" ht="12.75">
      <c r="A11" s="30" t="s">
        <v>0</v>
      </c>
      <c r="B11" s="31"/>
      <c r="C11" s="31"/>
      <c r="D11" s="31"/>
      <c r="E11" s="31"/>
      <c r="F11" s="31"/>
      <c r="G11" s="31"/>
      <c r="H11" s="32"/>
      <c r="I11" s="30" t="s">
        <v>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/>
      <c r="AQ11" s="30" t="s">
        <v>2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2"/>
      <c r="BE11" s="30" t="s">
        <v>3</v>
      </c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2"/>
      <c r="CG11" s="30" t="s">
        <v>5</v>
      </c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2"/>
      <c r="CU11" s="30" t="s">
        <v>8</v>
      </c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2"/>
      <c r="DI11" s="30" t="s">
        <v>22</v>
      </c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2"/>
      <c r="DY11" s="30" t="s">
        <v>23</v>
      </c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2"/>
      <c r="EO11" s="30" t="s">
        <v>24</v>
      </c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2"/>
    </row>
    <row r="12" spans="1:161" s="17" customFormat="1" ht="12.75">
      <c r="A12" s="44" t="s">
        <v>0</v>
      </c>
      <c r="B12" s="45"/>
      <c r="C12" s="45"/>
      <c r="D12" s="45"/>
      <c r="E12" s="45"/>
      <c r="F12" s="45"/>
      <c r="G12" s="45"/>
      <c r="H12" s="46"/>
      <c r="I12" s="24"/>
      <c r="J12" s="47" t="s">
        <v>27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4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6"/>
      <c r="BS12" s="41">
        <f>BS13+BS21+BS23+BS24</f>
        <v>0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3"/>
      <c r="CG12" s="41">
        <f>CG13+CG21+CG23+CG24</f>
        <v>0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3"/>
      <c r="CU12" s="49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1"/>
      <c r="DI12" s="49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9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1"/>
      <c r="EO12" s="49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1"/>
    </row>
    <row r="13" spans="1:161" s="17" customFormat="1" ht="38.25" customHeight="1">
      <c r="A13" s="44" t="s">
        <v>1</v>
      </c>
      <c r="B13" s="45"/>
      <c r="C13" s="45"/>
      <c r="D13" s="45"/>
      <c r="E13" s="45"/>
      <c r="F13" s="45"/>
      <c r="G13" s="45"/>
      <c r="H13" s="46"/>
      <c r="I13" s="24"/>
      <c r="J13" s="47" t="s">
        <v>28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44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/>
      <c r="BE13" s="44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6"/>
      <c r="BS13" s="41">
        <f>BS15+BS17+BS19</f>
        <v>0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3"/>
      <c r="CG13" s="41">
        <f>CG15+CG17+CG19</f>
        <v>0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3"/>
      <c r="CU13" s="49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1"/>
      <c r="DI13" s="49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1"/>
      <c r="DY13" s="49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1"/>
      <c r="EO13" s="49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61" s="16" customFormat="1" ht="12.75">
      <c r="A14" s="30" t="s">
        <v>29</v>
      </c>
      <c r="B14" s="31"/>
      <c r="C14" s="31"/>
      <c r="D14" s="31"/>
      <c r="E14" s="31"/>
      <c r="F14" s="31"/>
      <c r="G14" s="31"/>
      <c r="H14" s="32"/>
      <c r="I14" s="28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0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2"/>
      <c r="BE14" s="30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2"/>
      <c r="BS14" s="35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35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40"/>
      <c r="CU14" s="38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7"/>
      <c r="DI14" s="38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7"/>
      <c r="DY14" s="38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7"/>
      <c r="EO14" s="38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17" customFormat="1" ht="37.5" customHeight="1">
      <c r="A15" s="44" t="s">
        <v>2</v>
      </c>
      <c r="B15" s="45"/>
      <c r="C15" s="45"/>
      <c r="D15" s="45"/>
      <c r="E15" s="45"/>
      <c r="F15" s="45"/>
      <c r="G15" s="45"/>
      <c r="H15" s="46"/>
      <c r="I15" s="24"/>
      <c r="J15" s="47" t="s">
        <v>30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44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6"/>
      <c r="BE15" s="44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6"/>
      <c r="BS15" s="41">
        <f>SUM(BS16:CF16)</f>
        <v>0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3"/>
      <c r="CG15" s="41">
        <f>SUM(CG16:CT16)</f>
        <v>0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3"/>
      <c r="CU15" s="64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6"/>
      <c r="DI15" s="49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1"/>
      <c r="DY15" s="49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1"/>
      <c r="EO15" s="49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1"/>
    </row>
    <row r="16" spans="1:161" s="16" customFormat="1" ht="16.5" customHeight="1">
      <c r="A16" s="30" t="s">
        <v>31</v>
      </c>
      <c r="B16" s="31"/>
      <c r="C16" s="31"/>
      <c r="D16" s="31"/>
      <c r="E16" s="31"/>
      <c r="F16" s="31"/>
      <c r="G16" s="31"/>
      <c r="H16" s="32"/>
      <c r="I16" s="28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30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2"/>
      <c r="BE16" s="30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2"/>
      <c r="BS16" s="35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35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40"/>
      <c r="CU16" s="52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4"/>
      <c r="DI16" s="38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7"/>
      <c r="DY16" s="52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4"/>
      <c r="EO16" s="38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:161" s="17" customFormat="1" ht="12.75">
      <c r="A17" s="44" t="s">
        <v>3</v>
      </c>
      <c r="B17" s="45"/>
      <c r="C17" s="45"/>
      <c r="D17" s="45"/>
      <c r="E17" s="45"/>
      <c r="F17" s="45"/>
      <c r="G17" s="45"/>
      <c r="H17" s="46"/>
      <c r="I17" s="24"/>
      <c r="J17" s="47" t="s">
        <v>32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44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6"/>
      <c r="BE17" s="44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6"/>
      <c r="BS17" s="41">
        <f>SUM(BS18:CF18)</f>
        <v>0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3"/>
      <c r="CG17" s="41">
        <f>SUM(CG18:CT18)</f>
        <v>0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3"/>
      <c r="CU17" s="49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1"/>
      <c r="DI17" s="49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1"/>
      <c r="DY17" s="49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1"/>
      <c r="EO17" s="49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16" customFormat="1" ht="13.5" customHeight="1">
      <c r="A18" s="30" t="s">
        <v>33</v>
      </c>
      <c r="B18" s="31"/>
      <c r="C18" s="31"/>
      <c r="D18" s="31"/>
      <c r="E18" s="31"/>
      <c r="F18" s="31"/>
      <c r="G18" s="31"/>
      <c r="H18" s="32"/>
      <c r="I18" s="28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0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2"/>
      <c r="BE18" s="30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35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40"/>
      <c r="CG18" s="35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40"/>
      <c r="CU18" s="38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7"/>
      <c r="DI18" s="38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8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7"/>
      <c r="EO18" s="38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17" customFormat="1" ht="25.5" customHeight="1">
      <c r="A19" s="44" t="s">
        <v>4</v>
      </c>
      <c r="B19" s="45"/>
      <c r="C19" s="45"/>
      <c r="D19" s="45"/>
      <c r="E19" s="45"/>
      <c r="F19" s="45"/>
      <c r="G19" s="45"/>
      <c r="H19" s="46"/>
      <c r="I19" s="24"/>
      <c r="J19" s="47" t="s">
        <v>34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4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6"/>
      <c r="BE19" s="44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6"/>
      <c r="BS19" s="41">
        <f>SUM(BS20:CF20)</f>
        <v>0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3"/>
      <c r="CG19" s="41">
        <f>SUM(CG20:CT20)</f>
        <v>0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3"/>
      <c r="CU19" s="41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1"/>
      <c r="DY19" s="49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1"/>
      <c r="EO19" s="49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s="16" customFormat="1" ht="17.25" customHeight="1">
      <c r="A20" s="30" t="s">
        <v>35</v>
      </c>
      <c r="B20" s="31"/>
      <c r="C20" s="31"/>
      <c r="D20" s="31"/>
      <c r="E20" s="31"/>
      <c r="F20" s="31"/>
      <c r="G20" s="31"/>
      <c r="H20" s="32"/>
      <c r="I20" s="28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0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/>
      <c r="BE20" s="30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2"/>
      <c r="BS20" s="35">
        <v>0</v>
      </c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35">
        <v>0</v>
      </c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40"/>
      <c r="CU20" s="38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38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7"/>
      <c r="DY20" s="38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7"/>
      <c r="EO20" s="38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s="17" customFormat="1" ht="38.25" customHeight="1">
      <c r="A21" s="44" t="s">
        <v>5</v>
      </c>
      <c r="B21" s="45"/>
      <c r="C21" s="45"/>
      <c r="D21" s="45"/>
      <c r="E21" s="45"/>
      <c r="F21" s="45"/>
      <c r="G21" s="45"/>
      <c r="H21" s="46"/>
      <c r="I21" s="24"/>
      <c r="J21" s="47" t="s">
        <v>36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44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6"/>
      <c r="BE21" s="44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6"/>
      <c r="BS21" s="41">
        <f>SUM(BS22:CF22)</f>
        <v>0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3"/>
      <c r="CG21" s="41">
        <f>SUM(CG22:CT22)</f>
        <v>0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3"/>
      <c r="CU21" s="49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1"/>
      <c r="DI21" s="49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1"/>
      <c r="DY21" s="49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1"/>
      <c r="EO21" s="49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s="16" customFormat="1" ht="18" customHeight="1">
      <c r="A22" s="30" t="s">
        <v>37</v>
      </c>
      <c r="B22" s="31"/>
      <c r="C22" s="31"/>
      <c r="D22" s="31"/>
      <c r="E22" s="31"/>
      <c r="F22" s="31"/>
      <c r="G22" s="31"/>
      <c r="H22" s="32"/>
      <c r="I22" s="2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3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2"/>
      <c r="BE22" s="30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2"/>
      <c r="BS22" s="35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40"/>
      <c r="CG22" s="35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40"/>
      <c r="CU22" s="38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7"/>
      <c r="DI22" s="38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7"/>
      <c r="DY22" s="38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7"/>
      <c r="EO22" s="38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17" customFormat="1" ht="25.5" customHeight="1">
      <c r="A23" s="44" t="s">
        <v>8</v>
      </c>
      <c r="B23" s="45"/>
      <c r="C23" s="45"/>
      <c r="D23" s="45"/>
      <c r="E23" s="45"/>
      <c r="F23" s="45"/>
      <c r="G23" s="45"/>
      <c r="H23" s="46"/>
      <c r="I23" s="24"/>
      <c r="J23" s="47" t="s">
        <v>38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44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4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6"/>
      <c r="BS23" s="41">
        <v>0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1">
        <v>0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3"/>
      <c r="CU23" s="49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1"/>
      <c r="DI23" s="49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1"/>
      <c r="DY23" s="49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1"/>
      <c r="EO23" s="49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s="17" customFormat="1" ht="25.5" customHeight="1">
      <c r="A24" s="44" t="s">
        <v>22</v>
      </c>
      <c r="B24" s="45"/>
      <c r="C24" s="45"/>
      <c r="D24" s="45"/>
      <c r="E24" s="45"/>
      <c r="F24" s="45"/>
      <c r="G24" s="45"/>
      <c r="H24" s="46"/>
      <c r="I24" s="24"/>
      <c r="J24" s="47" t="s">
        <v>39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44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/>
      <c r="BE24" s="44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6"/>
      <c r="BS24" s="41">
        <f>SUM(BS25:CF25)</f>
        <v>0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3"/>
      <c r="CG24" s="41">
        <f>SUM(CG25:CT25)</f>
        <v>0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3"/>
      <c r="CU24" s="41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49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1"/>
      <c r="DY24" s="49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1"/>
      <c r="EO24" s="49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16" customFormat="1" ht="17.25" customHeight="1">
      <c r="A25" s="30" t="s">
        <v>40</v>
      </c>
      <c r="B25" s="31"/>
      <c r="C25" s="31"/>
      <c r="D25" s="31"/>
      <c r="E25" s="31"/>
      <c r="F25" s="31"/>
      <c r="G25" s="31"/>
      <c r="H25" s="32"/>
      <c r="I25" s="28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3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2"/>
      <c r="BE25" s="30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2"/>
      <c r="BS25" s="35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7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7"/>
      <c r="CU25" s="52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4"/>
      <c r="DI25" s="38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7"/>
      <c r="DY25" s="38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7"/>
      <c r="EO25" s="38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</row>
  </sheetData>
  <sheetProtection/>
  <mergeCells count="168"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A9" sqref="A9:FE25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48</v>
      </c>
      <c r="AQ5" s="69" t="s">
        <v>78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46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7" spans="1:161" s="13" customFormat="1" ht="17.25" customHeight="1">
      <c r="A7" s="70" t="s">
        <v>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</row>
    <row r="9" spans="1:161" s="16" customFormat="1" ht="28.5" customHeight="1">
      <c r="A9" s="55" t="s">
        <v>9</v>
      </c>
      <c r="B9" s="56"/>
      <c r="C9" s="56"/>
      <c r="D9" s="56"/>
      <c r="E9" s="56"/>
      <c r="F9" s="56"/>
      <c r="G9" s="56"/>
      <c r="H9" s="57"/>
      <c r="I9" s="55" t="s">
        <v>10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52" t="s">
        <v>13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14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18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66" customHeight="1">
      <c r="A10" s="58"/>
      <c r="B10" s="59"/>
      <c r="C10" s="59"/>
      <c r="D10" s="59"/>
      <c r="E10" s="59"/>
      <c r="F10" s="59"/>
      <c r="G10" s="59"/>
      <c r="H10" s="60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Q10" s="52" t="s">
        <v>11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4"/>
      <c r="BE10" s="52" t="s">
        <v>12</v>
      </c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4"/>
      <c r="BS10" s="52" t="s">
        <v>15</v>
      </c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4"/>
      <c r="CG10" s="52" t="s">
        <v>16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4"/>
      <c r="CU10" s="52" t="s">
        <v>17</v>
      </c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4"/>
      <c r="DI10" s="52" t="s">
        <v>19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 t="s">
        <v>20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4"/>
      <c r="EO10" s="52" t="s">
        <v>21</v>
      </c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:161" s="16" customFormat="1" ht="12.75">
      <c r="A11" s="30" t="s">
        <v>0</v>
      </c>
      <c r="B11" s="31"/>
      <c r="C11" s="31"/>
      <c r="D11" s="31"/>
      <c r="E11" s="31"/>
      <c r="F11" s="31"/>
      <c r="G11" s="31"/>
      <c r="H11" s="32"/>
      <c r="I11" s="30" t="s">
        <v>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/>
      <c r="AQ11" s="30" t="s">
        <v>2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2"/>
      <c r="BE11" s="30" t="s">
        <v>3</v>
      </c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2"/>
      <c r="CG11" s="30" t="s">
        <v>5</v>
      </c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2"/>
      <c r="CU11" s="30" t="s">
        <v>8</v>
      </c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2"/>
      <c r="DI11" s="30" t="s">
        <v>22</v>
      </c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2"/>
      <c r="DY11" s="30" t="s">
        <v>23</v>
      </c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2"/>
      <c r="EO11" s="30" t="s">
        <v>24</v>
      </c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2"/>
    </row>
    <row r="12" spans="1:161" s="17" customFormat="1" ht="12.75">
      <c r="A12" s="44" t="s">
        <v>0</v>
      </c>
      <c r="B12" s="45"/>
      <c r="C12" s="45"/>
      <c r="D12" s="45"/>
      <c r="E12" s="45"/>
      <c r="F12" s="45"/>
      <c r="G12" s="45"/>
      <c r="H12" s="46"/>
      <c r="I12" s="24"/>
      <c r="J12" s="47" t="s">
        <v>27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4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6"/>
      <c r="BS12" s="41">
        <f>BS13+BS21+BS23+BS24</f>
        <v>0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3"/>
      <c r="CG12" s="41">
        <f>CG13+CG21+CG23+CG24</f>
        <v>0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3"/>
      <c r="CU12" s="49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1"/>
      <c r="DI12" s="49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9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1"/>
      <c r="EO12" s="49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1"/>
    </row>
    <row r="13" spans="1:161" s="17" customFormat="1" ht="38.25" customHeight="1">
      <c r="A13" s="44" t="s">
        <v>1</v>
      </c>
      <c r="B13" s="45"/>
      <c r="C13" s="45"/>
      <c r="D13" s="45"/>
      <c r="E13" s="45"/>
      <c r="F13" s="45"/>
      <c r="G13" s="45"/>
      <c r="H13" s="46"/>
      <c r="I13" s="24"/>
      <c r="J13" s="47" t="s">
        <v>28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44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/>
      <c r="BE13" s="44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6"/>
      <c r="BS13" s="41">
        <f>BS15+BS17+BS19</f>
        <v>0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3"/>
      <c r="CG13" s="41">
        <f>CG15+CG17+CG19</f>
        <v>0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3"/>
      <c r="CU13" s="49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1"/>
      <c r="DI13" s="49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1"/>
      <c r="DY13" s="49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1"/>
      <c r="EO13" s="49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61" s="16" customFormat="1" ht="12.75">
      <c r="A14" s="30" t="s">
        <v>29</v>
      </c>
      <c r="B14" s="31"/>
      <c r="C14" s="31"/>
      <c r="D14" s="31"/>
      <c r="E14" s="31"/>
      <c r="F14" s="31"/>
      <c r="G14" s="31"/>
      <c r="H14" s="32"/>
      <c r="I14" s="28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0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2"/>
      <c r="BE14" s="30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2"/>
      <c r="BS14" s="35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35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40"/>
      <c r="CU14" s="38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7"/>
      <c r="DI14" s="38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7"/>
      <c r="DY14" s="38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7"/>
      <c r="EO14" s="38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17" customFormat="1" ht="37.5" customHeight="1">
      <c r="A15" s="44" t="s">
        <v>2</v>
      </c>
      <c r="B15" s="45"/>
      <c r="C15" s="45"/>
      <c r="D15" s="45"/>
      <c r="E15" s="45"/>
      <c r="F15" s="45"/>
      <c r="G15" s="45"/>
      <c r="H15" s="46"/>
      <c r="I15" s="24"/>
      <c r="J15" s="47" t="s">
        <v>30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44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6"/>
      <c r="BE15" s="44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6"/>
      <c r="BS15" s="41">
        <f>SUM(BS16:CF16)</f>
        <v>0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3"/>
      <c r="CG15" s="41">
        <f>SUM(CG16:CT16)</f>
        <v>0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3"/>
      <c r="CU15" s="64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6"/>
      <c r="DI15" s="49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1"/>
      <c r="DY15" s="49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1"/>
      <c r="EO15" s="49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1"/>
    </row>
    <row r="16" spans="1:161" s="16" customFormat="1" ht="17.25" customHeight="1">
      <c r="A16" s="30" t="s">
        <v>31</v>
      </c>
      <c r="B16" s="31"/>
      <c r="C16" s="31"/>
      <c r="D16" s="31"/>
      <c r="E16" s="31"/>
      <c r="F16" s="31"/>
      <c r="G16" s="31"/>
      <c r="H16" s="32"/>
      <c r="I16" s="28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30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2"/>
      <c r="BE16" s="30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2"/>
      <c r="BS16" s="35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35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40"/>
      <c r="CU16" s="52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4"/>
      <c r="DI16" s="38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7"/>
      <c r="DY16" s="52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4"/>
      <c r="EO16" s="38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:161" s="17" customFormat="1" ht="12.75">
      <c r="A17" s="44" t="s">
        <v>3</v>
      </c>
      <c r="B17" s="45"/>
      <c r="C17" s="45"/>
      <c r="D17" s="45"/>
      <c r="E17" s="45"/>
      <c r="F17" s="45"/>
      <c r="G17" s="45"/>
      <c r="H17" s="46"/>
      <c r="I17" s="24"/>
      <c r="J17" s="47" t="s">
        <v>32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44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6"/>
      <c r="BE17" s="44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6"/>
      <c r="BS17" s="41">
        <f>SUM(BS18:CF18)</f>
        <v>0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3"/>
      <c r="CG17" s="41">
        <f>SUM(CG18:CT18)</f>
        <v>0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3"/>
      <c r="CU17" s="49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1"/>
      <c r="DI17" s="49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1"/>
      <c r="DY17" s="49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1"/>
      <c r="EO17" s="49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16" customFormat="1" ht="12.75" customHeight="1">
      <c r="A18" s="30" t="s">
        <v>33</v>
      </c>
      <c r="B18" s="31"/>
      <c r="C18" s="31"/>
      <c r="D18" s="31"/>
      <c r="E18" s="31"/>
      <c r="F18" s="31"/>
      <c r="G18" s="31"/>
      <c r="H18" s="32"/>
      <c r="I18" s="28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0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2"/>
      <c r="BE18" s="30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35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40"/>
      <c r="CG18" s="35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40"/>
      <c r="CU18" s="38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7"/>
      <c r="DI18" s="38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8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7"/>
      <c r="EO18" s="38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17" customFormat="1" ht="25.5" customHeight="1">
      <c r="A19" s="44" t="s">
        <v>4</v>
      </c>
      <c r="B19" s="45"/>
      <c r="C19" s="45"/>
      <c r="D19" s="45"/>
      <c r="E19" s="45"/>
      <c r="F19" s="45"/>
      <c r="G19" s="45"/>
      <c r="H19" s="46"/>
      <c r="I19" s="24"/>
      <c r="J19" s="47" t="s">
        <v>34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4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6"/>
      <c r="BE19" s="44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6"/>
      <c r="BS19" s="41">
        <f>SUM(BS20:CF20)</f>
        <v>0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3"/>
      <c r="CG19" s="41">
        <f>SUM(CG20:CT20)</f>
        <v>0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3"/>
      <c r="CU19" s="41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1"/>
      <c r="DY19" s="49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1"/>
      <c r="EO19" s="49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s="16" customFormat="1" ht="17.25" customHeight="1">
      <c r="A20" s="30" t="s">
        <v>35</v>
      </c>
      <c r="B20" s="31"/>
      <c r="C20" s="31"/>
      <c r="D20" s="31"/>
      <c r="E20" s="31"/>
      <c r="F20" s="31"/>
      <c r="G20" s="31"/>
      <c r="H20" s="32"/>
      <c r="I20" s="28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0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/>
      <c r="BE20" s="30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2"/>
      <c r="BS20" s="35">
        <v>0</v>
      </c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35">
        <v>0</v>
      </c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40"/>
      <c r="CU20" s="38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38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7"/>
      <c r="DY20" s="38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7"/>
      <c r="EO20" s="38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s="17" customFormat="1" ht="38.25" customHeight="1">
      <c r="A21" s="44" t="s">
        <v>5</v>
      </c>
      <c r="B21" s="45"/>
      <c r="C21" s="45"/>
      <c r="D21" s="45"/>
      <c r="E21" s="45"/>
      <c r="F21" s="45"/>
      <c r="G21" s="45"/>
      <c r="H21" s="46"/>
      <c r="I21" s="24"/>
      <c r="J21" s="47" t="s">
        <v>36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44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6"/>
      <c r="BE21" s="44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6"/>
      <c r="BS21" s="41">
        <f>SUM(BS22:CF22)</f>
        <v>0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3"/>
      <c r="CG21" s="41">
        <f>SUM(CG22:CT22)</f>
        <v>0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3"/>
      <c r="CU21" s="49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1"/>
      <c r="DI21" s="49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1"/>
      <c r="DY21" s="49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1"/>
      <c r="EO21" s="49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s="16" customFormat="1" ht="14.25" customHeight="1">
      <c r="A22" s="30" t="s">
        <v>37</v>
      </c>
      <c r="B22" s="31"/>
      <c r="C22" s="31"/>
      <c r="D22" s="31"/>
      <c r="E22" s="31"/>
      <c r="F22" s="31"/>
      <c r="G22" s="31"/>
      <c r="H22" s="32"/>
      <c r="I22" s="2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3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2"/>
      <c r="BE22" s="30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2"/>
      <c r="BS22" s="35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40"/>
      <c r="CG22" s="35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40"/>
      <c r="CU22" s="38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7"/>
      <c r="DI22" s="38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7"/>
      <c r="DY22" s="38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7"/>
      <c r="EO22" s="38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17" customFormat="1" ht="25.5" customHeight="1">
      <c r="A23" s="44" t="s">
        <v>8</v>
      </c>
      <c r="B23" s="45"/>
      <c r="C23" s="45"/>
      <c r="D23" s="45"/>
      <c r="E23" s="45"/>
      <c r="F23" s="45"/>
      <c r="G23" s="45"/>
      <c r="H23" s="46"/>
      <c r="I23" s="24"/>
      <c r="J23" s="47" t="s">
        <v>38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44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4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6"/>
      <c r="BS23" s="41">
        <v>0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1">
        <v>0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3"/>
      <c r="CU23" s="49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1"/>
      <c r="DI23" s="49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1"/>
      <c r="DY23" s="49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1"/>
      <c r="EO23" s="49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s="17" customFormat="1" ht="25.5" customHeight="1">
      <c r="A24" s="44" t="s">
        <v>22</v>
      </c>
      <c r="B24" s="45"/>
      <c r="C24" s="45"/>
      <c r="D24" s="45"/>
      <c r="E24" s="45"/>
      <c r="F24" s="45"/>
      <c r="G24" s="45"/>
      <c r="H24" s="46"/>
      <c r="I24" s="24"/>
      <c r="J24" s="47" t="s">
        <v>39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44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/>
      <c r="BE24" s="44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6"/>
      <c r="BS24" s="41">
        <f>SUM(BS25:CF25)</f>
        <v>0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3"/>
      <c r="CG24" s="41">
        <f>SUM(CG25:CT25)</f>
        <v>0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3"/>
      <c r="CU24" s="41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49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1"/>
      <c r="DY24" s="49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1"/>
      <c r="EO24" s="49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16" customFormat="1" ht="18" customHeight="1">
      <c r="A25" s="30" t="s">
        <v>40</v>
      </c>
      <c r="B25" s="31"/>
      <c r="C25" s="31"/>
      <c r="D25" s="31"/>
      <c r="E25" s="31"/>
      <c r="F25" s="31"/>
      <c r="G25" s="31"/>
      <c r="H25" s="32"/>
      <c r="I25" s="28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3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2"/>
      <c r="BE25" s="30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2"/>
      <c r="BS25" s="35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7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7"/>
      <c r="CU25" s="52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4"/>
      <c r="DI25" s="38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7"/>
      <c r="DY25" s="38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7"/>
      <c r="EO25" s="38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</row>
  </sheetData>
  <sheetProtection/>
  <mergeCells count="168"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9"/>
  <sheetViews>
    <sheetView zoomScale="85" zoomScaleNormal="85"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DY22" sqref="DY22:EN22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48</v>
      </c>
      <c r="AQ5" s="69" t="s">
        <v>78</v>
      </c>
      <c r="AR5" s="69"/>
      <c r="AS5" s="69"/>
      <c r="AT5" s="69"/>
      <c r="AU5" s="13" t="s">
        <v>26</v>
      </c>
    </row>
    <row r="6" spans="1:161" s="13" customFormat="1" ht="21.75" customHeight="1">
      <c r="A6" s="70" t="s">
        <v>65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8" spans="1:161" s="16" customFormat="1" ht="28.5" customHeight="1">
      <c r="A8" s="55" t="s">
        <v>9</v>
      </c>
      <c r="B8" s="56"/>
      <c r="C8" s="56"/>
      <c r="D8" s="56"/>
      <c r="E8" s="56"/>
      <c r="F8" s="56"/>
      <c r="G8" s="56"/>
      <c r="H8" s="57"/>
      <c r="I8" s="55" t="s">
        <v>10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  <c r="AQ8" s="52" t="s">
        <v>13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52" t="s">
        <v>14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4"/>
      <c r="DI8" s="52" t="s">
        <v>18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16" customFormat="1" ht="66" customHeight="1">
      <c r="A9" s="58"/>
      <c r="B9" s="59"/>
      <c r="C9" s="59"/>
      <c r="D9" s="59"/>
      <c r="E9" s="59"/>
      <c r="F9" s="59"/>
      <c r="G9" s="59"/>
      <c r="H9" s="60"/>
      <c r="I9" s="58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52" t="s">
        <v>11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2" t="s">
        <v>12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15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52" t="s">
        <v>16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4"/>
      <c r="CU9" s="52" t="s">
        <v>17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19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 t="s">
        <v>20</v>
      </c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4"/>
      <c r="EO9" s="52" t="s">
        <v>21</v>
      </c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12.75">
      <c r="A10" s="30" t="s">
        <v>0</v>
      </c>
      <c r="B10" s="31"/>
      <c r="C10" s="31"/>
      <c r="D10" s="31"/>
      <c r="E10" s="31"/>
      <c r="F10" s="31"/>
      <c r="G10" s="31"/>
      <c r="H10" s="32"/>
      <c r="I10" s="30" t="s">
        <v>1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0" t="s">
        <v>2</v>
      </c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30" t="s">
        <v>3</v>
      </c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2"/>
      <c r="BS10" s="30" t="s">
        <v>4</v>
      </c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2"/>
      <c r="CG10" s="30" t="s">
        <v>5</v>
      </c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2"/>
      <c r="CU10" s="30" t="s">
        <v>8</v>
      </c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2"/>
      <c r="DI10" s="30" t="s">
        <v>22</v>
      </c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2"/>
      <c r="DY10" s="30" t="s">
        <v>23</v>
      </c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2"/>
      <c r="EO10" s="30" t="s">
        <v>24</v>
      </c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2"/>
    </row>
    <row r="11" spans="1:161" s="17" customFormat="1" ht="12.75">
      <c r="A11" s="44" t="s">
        <v>0</v>
      </c>
      <c r="B11" s="45"/>
      <c r="C11" s="45"/>
      <c r="D11" s="45"/>
      <c r="E11" s="45"/>
      <c r="F11" s="45"/>
      <c r="G11" s="45"/>
      <c r="H11" s="46"/>
      <c r="I11" s="24"/>
      <c r="J11" s="47" t="s">
        <v>27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4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6"/>
      <c r="BE11" s="44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6"/>
      <c r="BS11" s="41">
        <f>BS12+BS21+BS23+BS24</f>
        <v>7317698.2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3"/>
      <c r="CG11" s="41">
        <f>CG12+CG21+CG23+CG24</f>
        <v>1031786.72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3"/>
      <c r="CU11" s="49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1"/>
      <c r="DI11" s="49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1"/>
      <c r="DY11" s="49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1"/>
      <c r="EO11" s="49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</row>
    <row r="12" spans="1:161" s="17" customFormat="1" ht="38.25" customHeight="1">
      <c r="A12" s="44" t="s">
        <v>1</v>
      </c>
      <c r="B12" s="45"/>
      <c r="C12" s="45"/>
      <c r="D12" s="45"/>
      <c r="E12" s="45"/>
      <c r="F12" s="45"/>
      <c r="G12" s="45"/>
      <c r="H12" s="46"/>
      <c r="I12" s="24"/>
      <c r="J12" s="47" t="s">
        <v>28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4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6"/>
      <c r="BS12" s="41">
        <f>BS14+BS17+BS19</f>
        <v>7316257.2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3"/>
      <c r="CG12" s="41">
        <f>CG14+CG17+CG19</f>
        <v>1030345.72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3"/>
      <c r="CU12" s="49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1"/>
      <c r="DI12" s="49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9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1"/>
      <c r="EO12" s="49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1"/>
    </row>
    <row r="13" spans="1:161" s="16" customFormat="1" ht="12.75">
      <c r="A13" s="30" t="s">
        <v>29</v>
      </c>
      <c r="B13" s="31"/>
      <c r="C13" s="31"/>
      <c r="D13" s="31"/>
      <c r="E13" s="31"/>
      <c r="F13" s="31"/>
      <c r="G13" s="31"/>
      <c r="H13" s="32"/>
      <c r="I13" s="28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30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2"/>
      <c r="BE13" s="30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 s="35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40"/>
      <c r="CG13" s="35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40"/>
      <c r="CU13" s="38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7"/>
      <c r="DI13" s="38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38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7"/>
      <c r="EO13" s="38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</row>
    <row r="14" spans="1:161" s="17" customFormat="1" ht="37.5" customHeight="1">
      <c r="A14" s="44" t="s">
        <v>2</v>
      </c>
      <c r="B14" s="45"/>
      <c r="C14" s="45"/>
      <c r="D14" s="45"/>
      <c r="E14" s="45"/>
      <c r="F14" s="45"/>
      <c r="G14" s="45"/>
      <c r="H14" s="46"/>
      <c r="I14" s="24"/>
      <c r="J14" s="47" t="s">
        <v>30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44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6"/>
      <c r="BE14" s="44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6"/>
      <c r="BS14" s="41">
        <f>SUM(BS15:CF16)</f>
        <v>0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3"/>
      <c r="CG14" s="41">
        <f>SUM(CG15:CT16)</f>
        <v>0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3"/>
      <c r="CU14" s="64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6"/>
      <c r="DI14" s="49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1"/>
      <c r="DY14" s="49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1"/>
      <c r="EO14" s="49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</row>
    <row r="15" spans="1:161" s="16" customFormat="1" ht="41.25" customHeight="1" hidden="1">
      <c r="A15" s="30"/>
      <c r="B15" s="31"/>
      <c r="C15" s="31"/>
      <c r="D15" s="31"/>
      <c r="E15" s="31"/>
      <c r="F15" s="31"/>
      <c r="G15" s="31"/>
      <c r="H15" s="32"/>
      <c r="I15" s="28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0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2"/>
      <c r="BE15" s="30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35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35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40"/>
      <c r="CU15" s="38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7"/>
      <c r="DI15" s="38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7"/>
      <c r="DY15" s="38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7"/>
      <c r="EO15" s="38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s="16" customFormat="1" ht="42" customHeight="1" hidden="1">
      <c r="A16" s="30"/>
      <c r="B16" s="31"/>
      <c r="C16" s="31"/>
      <c r="D16" s="31"/>
      <c r="E16" s="31"/>
      <c r="F16" s="31"/>
      <c r="G16" s="31"/>
      <c r="H16" s="32"/>
      <c r="I16" s="28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30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2"/>
      <c r="BE16" s="30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2"/>
      <c r="BS16" s="35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35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40"/>
      <c r="CU16" s="38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7"/>
      <c r="DI16" s="38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7"/>
      <c r="DY16" s="38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7"/>
      <c r="EO16" s="38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:161" s="17" customFormat="1" ht="12.75">
      <c r="A17" s="44" t="s">
        <v>3</v>
      </c>
      <c r="B17" s="45"/>
      <c r="C17" s="45"/>
      <c r="D17" s="45"/>
      <c r="E17" s="45"/>
      <c r="F17" s="45"/>
      <c r="G17" s="45"/>
      <c r="H17" s="46"/>
      <c r="I17" s="24"/>
      <c r="J17" s="47" t="s">
        <v>32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44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6"/>
      <c r="BE17" s="44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6"/>
      <c r="BS17" s="41">
        <f>SUM(BS18)</f>
        <v>7316257.2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3"/>
      <c r="CG17" s="41">
        <f>SUM(CG18)</f>
        <v>1030345.72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3"/>
      <c r="CU17" s="49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1"/>
      <c r="DI17" s="49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1"/>
      <c r="DY17" s="49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1"/>
      <c r="EO17" s="49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16" customFormat="1" ht="30.75" customHeight="1">
      <c r="A18" s="30" t="s">
        <v>33</v>
      </c>
      <c r="B18" s="31"/>
      <c r="C18" s="31"/>
      <c r="D18" s="31"/>
      <c r="E18" s="31"/>
      <c r="F18" s="31"/>
      <c r="G18" s="31"/>
      <c r="H18" s="32"/>
      <c r="I18" s="28"/>
      <c r="J18" s="33" t="s">
        <v>92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0" t="s">
        <v>95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2"/>
      <c r="BE18" s="30" t="s">
        <v>90</v>
      </c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35">
        <v>7316257.2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7"/>
      <c r="CG18" s="35">
        <v>1030345.72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7"/>
      <c r="CU18" s="52" t="s">
        <v>59</v>
      </c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4"/>
      <c r="DI18" s="71">
        <v>552</v>
      </c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3"/>
      <c r="DY18" s="52" t="s">
        <v>57</v>
      </c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4"/>
      <c r="EO18" s="38" t="s">
        <v>57</v>
      </c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17" customFormat="1" ht="25.5" customHeight="1">
      <c r="A19" s="44" t="s">
        <v>4</v>
      </c>
      <c r="B19" s="45"/>
      <c r="C19" s="45"/>
      <c r="D19" s="45"/>
      <c r="E19" s="45"/>
      <c r="F19" s="45"/>
      <c r="G19" s="45"/>
      <c r="H19" s="46"/>
      <c r="I19" s="24"/>
      <c r="J19" s="47" t="s">
        <v>34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4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6"/>
      <c r="BE19" s="44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6"/>
      <c r="BS19" s="41">
        <v>0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3"/>
      <c r="CG19" s="41">
        <v>0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3"/>
      <c r="CU19" s="41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1"/>
      <c r="DY19" s="49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1"/>
      <c r="EO19" s="49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s="16" customFormat="1" ht="12.75">
      <c r="A20" s="30" t="s">
        <v>35</v>
      </c>
      <c r="B20" s="31"/>
      <c r="C20" s="31"/>
      <c r="D20" s="31"/>
      <c r="E20" s="31"/>
      <c r="F20" s="31"/>
      <c r="G20" s="31"/>
      <c r="H20" s="32"/>
      <c r="I20" s="28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0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/>
      <c r="BE20" s="30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2"/>
      <c r="BS20" s="35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35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40"/>
      <c r="CU20" s="38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38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7"/>
      <c r="DY20" s="38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7"/>
      <c r="EO20" s="38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s="17" customFormat="1" ht="38.25" customHeight="1">
      <c r="A21" s="44" t="s">
        <v>5</v>
      </c>
      <c r="B21" s="45"/>
      <c r="C21" s="45"/>
      <c r="D21" s="45"/>
      <c r="E21" s="45"/>
      <c r="F21" s="45"/>
      <c r="G21" s="45"/>
      <c r="H21" s="46"/>
      <c r="I21" s="24"/>
      <c r="J21" s="47" t="s">
        <v>36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44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6"/>
      <c r="BE21" s="44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6"/>
      <c r="BS21" s="41">
        <f>SUM(BS22:CF22)</f>
        <v>1441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3"/>
      <c r="CG21" s="41">
        <f>SUM(CG22:CT22)</f>
        <v>1441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3"/>
      <c r="CU21" s="49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1"/>
      <c r="DI21" s="49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1"/>
      <c r="DY21" s="49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1"/>
      <c r="EO21" s="49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s="16" customFormat="1" ht="42" customHeight="1">
      <c r="A22" s="30" t="s">
        <v>37</v>
      </c>
      <c r="B22" s="31"/>
      <c r="C22" s="31"/>
      <c r="D22" s="31"/>
      <c r="E22" s="31"/>
      <c r="F22" s="31"/>
      <c r="G22" s="31"/>
      <c r="H22" s="32"/>
      <c r="I22" s="28"/>
      <c r="J22" s="33" t="s">
        <v>71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3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2"/>
      <c r="BE22" s="30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2"/>
      <c r="BS22" s="35">
        <f>CG22</f>
        <v>1441</v>
      </c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40"/>
      <c r="CG22" s="35">
        <v>1441</v>
      </c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40"/>
      <c r="CU22" s="52" t="s">
        <v>44</v>
      </c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38" t="s">
        <v>57</v>
      </c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7"/>
      <c r="DY22" s="38" t="s">
        <v>57</v>
      </c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7"/>
      <c r="EO22" s="38" t="s">
        <v>57</v>
      </c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17" customFormat="1" ht="25.5" customHeight="1">
      <c r="A23" s="44" t="s">
        <v>8</v>
      </c>
      <c r="B23" s="45"/>
      <c r="C23" s="45"/>
      <c r="D23" s="45"/>
      <c r="E23" s="45"/>
      <c r="F23" s="45"/>
      <c r="G23" s="45"/>
      <c r="H23" s="46"/>
      <c r="I23" s="24"/>
      <c r="J23" s="47" t="s">
        <v>38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44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4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6"/>
      <c r="BS23" s="41">
        <v>0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1">
        <v>0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3"/>
      <c r="CU23" s="49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1"/>
      <c r="DI23" s="49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1"/>
      <c r="DY23" s="49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1"/>
      <c r="EO23" s="49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s="17" customFormat="1" ht="25.5" customHeight="1">
      <c r="A24" s="44" t="s">
        <v>22</v>
      </c>
      <c r="B24" s="45"/>
      <c r="C24" s="45"/>
      <c r="D24" s="45"/>
      <c r="E24" s="45"/>
      <c r="F24" s="45"/>
      <c r="G24" s="45"/>
      <c r="H24" s="46"/>
      <c r="I24" s="24"/>
      <c r="J24" s="47" t="s">
        <v>39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44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/>
      <c r="BE24" s="44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6"/>
      <c r="BS24" s="41">
        <f>SUM(BS25:CF27)</f>
        <v>0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3"/>
      <c r="CG24" s="41">
        <f>SUM(CG25:CT27)</f>
        <v>0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3"/>
      <c r="CU24" s="49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49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1"/>
      <c r="DY24" s="49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1"/>
      <c r="EO24" s="49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16" customFormat="1" ht="31.5" customHeight="1">
      <c r="A25" s="75"/>
      <c r="B25" s="75"/>
      <c r="C25" s="75"/>
      <c r="D25" s="75"/>
      <c r="E25" s="75"/>
      <c r="F25" s="75"/>
      <c r="G25" s="75"/>
      <c r="H25" s="75"/>
      <c r="I25" s="18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</row>
    <row r="26" spans="1:161" s="16" customFormat="1" ht="30.75" customHeight="1">
      <c r="A26" s="75"/>
      <c r="B26" s="75"/>
      <c r="C26" s="75"/>
      <c r="D26" s="75"/>
      <c r="E26" s="75"/>
      <c r="F26" s="75"/>
      <c r="G26" s="75"/>
      <c r="H26" s="75"/>
      <c r="I26" s="18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</row>
    <row r="27" spans="1:161" s="16" customFormat="1" ht="39" customHeight="1">
      <c r="A27" s="75"/>
      <c r="B27" s="75"/>
      <c r="C27" s="75"/>
      <c r="D27" s="75"/>
      <c r="E27" s="75"/>
      <c r="F27" s="75"/>
      <c r="G27" s="75"/>
      <c r="H27" s="75"/>
      <c r="I27" s="18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</row>
    <row r="28" spans="1:161" s="16" customFormat="1" ht="12.75">
      <c r="A28" s="75"/>
      <c r="B28" s="75"/>
      <c r="C28" s="75"/>
      <c r="D28" s="75"/>
      <c r="E28" s="75"/>
      <c r="F28" s="75"/>
      <c r="G28" s="75"/>
      <c r="H28" s="75"/>
      <c r="I28" s="18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</row>
    <row r="29" spans="1:161" s="16" customFormat="1" ht="12.75">
      <c r="A29" s="75"/>
      <c r="B29" s="75"/>
      <c r="C29" s="75"/>
      <c r="D29" s="75"/>
      <c r="E29" s="75"/>
      <c r="F29" s="75"/>
      <c r="G29" s="75"/>
      <c r="H29" s="75"/>
      <c r="I29" s="18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</row>
  </sheetData>
  <sheetProtection/>
  <mergeCells count="21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8:EN18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2:EN22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3:EN23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5:EN25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7:EN27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8:EN28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9:EN29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EO29:FE29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6"/>
  <sheetViews>
    <sheetView tabSelected="1" zoomScale="85" zoomScaleNormal="85"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A6" sqref="A6:FE6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9" width="0.875" style="11" customWidth="1"/>
    <col min="170" max="170" width="5.625" style="11" customWidth="1"/>
    <col min="171" max="176" width="0.875" style="11" customWidth="1"/>
    <col min="177" max="177" width="11.875" style="11" customWidth="1"/>
    <col min="178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7" t="s">
        <v>41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13" customFormat="1" ht="15.75">
      <c r="AP5" s="15" t="s">
        <v>48</v>
      </c>
      <c r="AQ5" s="69" t="s">
        <v>78</v>
      </c>
      <c r="AR5" s="69"/>
      <c r="AS5" s="69"/>
      <c r="AT5" s="69"/>
      <c r="AU5" s="13" t="s">
        <v>114</v>
      </c>
    </row>
    <row r="6" spans="1:161" s="13" customFormat="1" ht="21.75" customHeight="1">
      <c r="A6" s="70" t="s">
        <v>47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</row>
    <row r="8" spans="1:161" s="16" customFormat="1" ht="28.5" customHeight="1">
      <c r="A8" s="55" t="s">
        <v>9</v>
      </c>
      <c r="B8" s="56"/>
      <c r="C8" s="56"/>
      <c r="D8" s="56"/>
      <c r="E8" s="56"/>
      <c r="F8" s="56"/>
      <c r="G8" s="56"/>
      <c r="H8" s="57"/>
      <c r="I8" s="55" t="s">
        <v>10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  <c r="AQ8" s="52" t="s">
        <v>13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52" t="s">
        <v>14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4"/>
      <c r="DI8" s="52" t="s">
        <v>18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16" customFormat="1" ht="66" customHeight="1">
      <c r="A9" s="58"/>
      <c r="B9" s="59"/>
      <c r="C9" s="59"/>
      <c r="D9" s="59"/>
      <c r="E9" s="59"/>
      <c r="F9" s="59"/>
      <c r="G9" s="59"/>
      <c r="H9" s="60"/>
      <c r="I9" s="58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52" t="s">
        <v>11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2" t="s">
        <v>12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15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52" t="s">
        <v>16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4"/>
      <c r="CU9" s="52" t="s">
        <v>17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19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 t="s">
        <v>20</v>
      </c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4"/>
      <c r="EO9" s="52" t="s">
        <v>21</v>
      </c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12.75">
      <c r="A10" s="30" t="s">
        <v>0</v>
      </c>
      <c r="B10" s="31"/>
      <c r="C10" s="31"/>
      <c r="D10" s="31"/>
      <c r="E10" s="31"/>
      <c r="F10" s="31"/>
      <c r="G10" s="31"/>
      <c r="H10" s="32"/>
      <c r="I10" s="30" t="s">
        <v>1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0" t="s">
        <v>2</v>
      </c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30" t="s">
        <v>3</v>
      </c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2"/>
      <c r="BS10" s="30" t="s">
        <v>4</v>
      </c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2"/>
      <c r="CG10" s="30" t="s">
        <v>5</v>
      </c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2"/>
      <c r="CU10" s="30" t="s">
        <v>8</v>
      </c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2"/>
      <c r="DI10" s="30" t="s">
        <v>22</v>
      </c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2"/>
      <c r="DY10" s="30" t="s">
        <v>23</v>
      </c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2"/>
      <c r="EO10" s="30" t="s">
        <v>24</v>
      </c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2"/>
    </row>
    <row r="11" spans="1:161" s="17" customFormat="1" ht="14.25" customHeight="1">
      <c r="A11" s="44" t="s">
        <v>0</v>
      </c>
      <c r="B11" s="45"/>
      <c r="C11" s="45"/>
      <c r="D11" s="45"/>
      <c r="E11" s="45"/>
      <c r="F11" s="45"/>
      <c r="G11" s="45"/>
      <c r="H11" s="46"/>
      <c r="I11" s="24"/>
      <c r="J11" s="47" t="s">
        <v>27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4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6"/>
      <c r="BE11" s="44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6"/>
      <c r="BS11" s="41">
        <f>BS12+BS20+BS25+BS26</f>
        <v>24613.892662</v>
      </c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1"/>
      <c r="CG11" s="41">
        <f>CG12+CG20+CG25+CG26</f>
        <v>24613.892662</v>
      </c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1"/>
      <c r="CU11" s="49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1"/>
      <c r="DI11" s="49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1"/>
      <c r="DY11" s="49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1"/>
      <c r="EO11" s="49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</row>
    <row r="12" spans="1:161" s="17" customFormat="1" ht="38.25" customHeight="1">
      <c r="A12" s="44" t="s">
        <v>1</v>
      </c>
      <c r="B12" s="45"/>
      <c r="C12" s="45"/>
      <c r="D12" s="45"/>
      <c r="E12" s="45"/>
      <c r="F12" s="45"/>
      <c r="G12" s="45"/>
      <c r="H12" s="46"/>
      <c r="I12" s="24"/>
      <c r="J12" s="47" t="s">
        <v>28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44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6"/>
      <c r="BS12" s="41">
        <f>BS14+BS16+BS18</f>
        <v>0</v>
      </c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1"/>
      <c r="CG12" s="41">
        <f>CG14+CG16+CG18</f>
        <v>0</v>
      </c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1"/>
      <c r="CU12" s="49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1"/>
      <c r="DI12" s="49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9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1"/>
      <c r="EO12" s="49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1"/>
    </row>
    <row r="13" spans="1:177" s="16" customFormat="1" ht="12.75">
      <c r="A13" s="30" t="s">
        <v>29</v>
      </c>
      <c r="B13" s="31"/>
      <c r="C13" s="31"/>
      <c r="D13" s="31"/>
      <c r="E13" s="31"/>
      <c r="F13" s="31"/>
      <c r="G13" s="31"/>
      <c r="H13" s="32"/>
      <c r="I13" s="28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30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2"/>
      <c r="BE13" s="30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 s="38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7"/>
      <c r="CG13" s="38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7"/>
      <c r="CU13" s="38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7"/>
      <c r="DI13" s="38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38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7"/>
      <c r="EO13" s="38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  <c r="FU13" s="17"/>
    </row>
    <row r="14" spans="1:161" s="17" customFormat="1" ht="37.5" customHeight="1">
      <c r="A14" s="44" t="s">
        <v>2</v>
      </c>
      <c r="B14" s="45"/>
      <c r="C14" s="45"/>
      <c r="D14" s="45"/>
      <c r="E14" s="45"/>
      <c r="F14" s="45"/>
      <c r="G14" s="45"/>
      <c r="H14" s="46"/>
      <c r="I14" s="24"/>
      <c r="J14" s="47" t="s">
        <v>30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44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6"/>
      <c r="BE14" s="44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6"/>
      <c r="BS14" s="41">
        <f>BS15</f>
        <v>0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3"/>
      <c r="CG14" s="41">
        <f>CG15</f>
        <v>0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3"/>
      <c r="CU14" s="64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6"/>
      <c r="DI14" s="49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1"/>
      <c r="DY14" s="49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1"/>
      <c r="EO14" s="49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</row>
    <row r="15" spans="1:177" s="16" customFormat="1" ht="28.5" customHeight="1">
      <c r="A15" s="30" t="s">
        <v>31</v>
      </c>
      <c r="B15" s="31"/>
      <c r="C15" s="31"/>
      <c r="D15" s="31"/>
      <c r="E15" s="31"/>
      <c r="F15" s="31"/>
      <c r="G15" s="31"/>
      <c r="H15" s="32"/>
      <c r="I15" s="28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0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2"/>
      <c r="BE15" s="30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35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35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40"/>
      <c r="CU15" s="38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7"/>
      <c r="DI15" s="38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7"/>
      <c r="DY15" s="38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7"/>
      <c r="EO15" s="38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  <c r="FU15" s="17"/>
    </row>
    <row r="16" spans="1:161" s="17" customFormat="1" ht="12.75">
      <c r="A16" s="44" t="s">
        <v>3</v>
      </c>
      <c r="B16" s="45"/>
      <c r="C16" s="45"/>
      <c r="D16" s="45"/>
      <c r="E16" s="45"/>
      <c r="F16" s="45"/>
      <c r="G16" s="45"/>
      <c r="H16" s="46"/>
      <c r="I16" s="24"/>
      <c r="J16" s="47" t="s">
        <v>32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44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/>
      <c r="BE16" s="44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6"/>
      <c r="BS16" s="41">
        <f>BS17</f>
        <v>0</v>
      </c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1"/>
      <c r="CG16" s="41">
        <f>CG17</f>
        <v>0</v>
      </c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1"/>
      <c r="CU16" s="49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1"/>
      <c r="DI16" s="49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1"/>
      <c r="DY16" s="49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1"/>
      <c r="EO16" s="49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77" s="16" customFormat="1" ht="28.5" customHeight="1">
      <c r="A17" s="30" t="s">
        <v>33</v>
      </c>
      <c r="B17" s="31"/>
      <c r="C17" s="31"/>
      <c r="D17" s="31"/>
      <c r="E17" s="31"/>
      <c r="F17" s="31"/>
      <c r="G17" s="31"/>
      <c r="H17" s="32"/>
      <c r="I17" s="28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30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2"/>
      <c r="BE17" s="30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2"/>
      <c r="BS17" s="35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7"/>
      <c r="CG17" s="35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7"/>
      <c r="CU17" s="38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7"/>
      <c r="DI17" s="38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7"/>
      <c r="DY17" s="38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7"/>
      <c r="EO17" s="38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  <c r="FU17" s="17"/>
    </row>
    <row r="18" spans="1:161" s="17" customFormat="1" ht="25.5" customHeight="1">
      <c r="A18" s="44" t="s">
        <v>4</v>
      </c>
      <c r="B18" s="45"/>
      <c r="C18" s="45"/>
      <c r="D18" s="45"/>
      <c r="E18" s="45"/>
      <c r="F18" s="45"/>
      <c r="G18" s="45"/>
      <c r="H18" s="46"/>
      <c r="I18" s="24"/>
      <c r="J18" s="47" t="s">
        <v>34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 s="44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6"/>
      <c r="BE18" s="44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6"/>
      <c r="BS18" s="41">
        <f>SUM(BS19:CF19)</f>
        <v>0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1"/>
      <c r="CG18" s="41">
        <f>SUM(CG19:CT19)</f>
        <v>0</v>
      </c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1"/>
      <c r="CU18" s="41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1"/>
      <c r="DI18" s="49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1"/>
      <c r="DY18" s="49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1"/>
      <c r="EO18" s="49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1"/>
    </row>
    <row r="19" spans="1:177" s="16" customFormat="1" ht="26.25" customHeight="1">
      <c r="A19" s="30" t="s">
        <v>35</v>
      </c>
      <c r="B19" s="31"/>
      <c r="C19" s="31"/>
      <c r="D19" s="31"/>
      <c r="E19" s="31"/>
      <c r="F19" s="31"/>
      <c r="G19" s="31"/>
      <c r="H19" s="32"/>
      <c r="I19" s="28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30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2"/>
      <c r="BE19" s="30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2"/>
      <c r="BS19" s="35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7"/>
      <c r="CG19" s="35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7"/>
      <c r="CU19" s="38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7"/>
      <c r="DI19" s="38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7"/>
      <c r="DY19" s="38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7"/>
      <c r="EO19" s="38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  <c r="FU19" s="17"/>
    </row>
    <row r="20" spans="1:177" s="17" customFormat="1" ht="38.25" customHeight="1">
      <c r="A20" s="44" t="s">
        <v>5</v>
      </c>
      <c r="B20" s="45"/>
      <c r="C20" s="45"/>
      <c r="D20" s="45"/>
      <c r="E20" s="45"/>
      <c r="F20" s="45"/>
      <c r="G20" s="45"/>
      <c r="H20" s="46"/>
      <c r="I20" s="24"/>
      <c r="J20" s="47" t="s">
        <v>36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44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6"/>
      <c r="BE20" s="44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6"/>
      <c r="BS20" s="41">
        <f>SUM(BS21:CF24)</f>
        <v>24613.892662</v>
      </c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1"/>
      <c r="CG20" s="41">
        <f>SUM(CG21:CT24)</f>
        <v>24613.892662</v>
      </c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1"/>
      <c r="CU20" s="49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1"/>
      <c r="DI20" s="49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1"/>
      <c r="DY20" s="49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1"/>
      <c r="EO20" s="49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1"/>
      <c r="FN20" s="23"/>
      <c r="FO20" s="23"/>
      <c r="FP20" s="23"/>
      <c r="FQ20" s="23"/>
      <c r="FR20" s="23"/>
      <c r="FS20" s="23"/>
      <c r="FT20" s="23"/>
      <c r="FU20" s="21"/>
    </row>
    <row r="21" spans="1:177" s="16" customFormat="1" ht="40.5" customHeight="1">
      <c r="A21" s="30" t="s">
        <v>37</v>
      </c>
      <c r="B21" s="31"/>
      <c r="C21" s="31"/>
      <c r="D21" s="31"/>
      <c r="E21" s="31"/>
      <c r="F21" s="31"/>
      <c r="G21" s="31"/>
      <c r="H21" s="32"/>
      <c r="I21" s="28"/>
      <c r="J21" s="33" t="s">
        <v>71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3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  <c r="BE21" s="30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35">
        <f>CG21</f>
        <v>8600.986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7"/>
      <c r="CG21" s="35">
        <v>8600.986</v>
      </c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7"/>
      <c r="CU21" s="52" t="s">
        <v>44</v>
      </c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4"/>
      <c r="DI21" s="38" t="s">
        <v>57</v>
      </c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7"/>
      <c r="DY21" s="38" t="s">
        <v>57</v>
      </c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7"/>
      <c r="EO21" s="38" t="s">
        <v>57</v>
      </c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  <c r="FN21" s="23"/>
      <c r="FO21" s="23"/>
      <c r="FP21" s="23"/>
      <c r="FQ21" s="23"/>
      <c r="FR21" s="23"/>
      <c r="FS21" s="23"/>
      <c r="FT21" s="23"/>
      <c r="FU21" s="21"/>
    </row>
    <row r="22" spans="1:177" s="16" customFormat="1" ht="24" customHeight="1">
      <c r="A22" s="30" t="s">
        <v>52</v>
      </c>
      <c r="B22" s="31"/>
      <c r="C22" s="31"/>
      <c r="D22" s="31"/>
      <c r="E22" s="31"/>
      <c r="F22" s="31"/>
      <c r="G22" s="31"/>
      <c r="H22" s="32"/>
      <c r="I22" s="28"/>
      <c r="J22" s="33" t="s">
        <v>72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3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2"/>
      <c r="BE22" s="30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2"/>
      <c r="BS22" s="35">
        <f>CG22</f>
        <v>13858.333332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7"/>
      <c r="CG22" s="35">
        <v>13858.333332</v>
      </c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7"/>
      <c r="CU22" s="52" t="s">
        <v>44</v>
      </c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38" t="s">
        <v>57</v>
      </c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7"/>
      <c r="DY22" s="38" t="s">
        <v>57</v>
      </c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7"/>
      <c r="EO22" s="38" t="s">
        <v>57</v>
      </c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  <c r="FN22" s="23"/>
      <c r="FO22" s="23"/>
      <c r="FP22" s="23"/>
      <c r="FQ22" s="23"/>
      <c r="FR22" s="23"/>
      <c r="FS22" s="23"/>
      <c r="FT22" s="23"/>
      <c r="FU22" s="21"/>
    </row>
    <row r="23" spans="1:177" s="16" customFormat="1" ht="39" customHeight="1">
      <c r="A23" s="30" t="s">
        <v>53</v>
      </c>
      <c r="B23" s="31"/>
      <c r="C23" s="31"/>
      <c r="D23" s="31"/>
      <c r="E23" s="31"/>
      <c r="F23" s="31"/>
      <c r="G23" s="31"/>
      <c r="H23" s="32"/>
      <c r="I23" s="28"/>
      <c r="J23" s="33" t="s">
        <v>73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30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2"/>
      <c r="BE23" s="30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2"/>
      <c r="BS23" s="35">
        <f>CG23</f>
        <v>566.5733299999999</v>
      </c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7"/>
      <c r="CG23" s="35">
        <v>566.5733299999999</v>
      </c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7"/>
      <c r="CU23" s="52" t="s">
        <v>44</v>
      </c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4"/>
      <c r="DI23" s="38" t="s">
        <v>57</v>
      </c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7"/>
      <c r="DY23" s="38" t="s">
        <v>57</v>
      </c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7"/>
      <c r="EO23" s="38" t="s">
        <v>57</v>
      </c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7"/>
      <c r="FN23" s="23"/>
      <c r="FO23" s="23"/>
      <c r="FP23" s="23"/>
      <c r="FQ23" s="23"/>
      <c r="FR23" s="23"/>
      <c r="FS23" s="23"/>
      <c r="FT23" s="23"/>
      <c r="FU23" s="21"/>
    </row>
    <row r="24" spans="1:177" s="16" customFormat="1" ht="36" customHeight="1">
      <c r="A24" s="30" t="s">
        <v>54</v>
      </c>
      <c r="B24" s="31"/>
      <c r="C24" s="31"/>
      <c r="D24" s="31"/>
      <c r="E24" s="31"/>
      <c r="F24" s="31"/>
      <c r="G24" s="31"/>
      <c r="H24" s="32"/>
      <c r="I24" s="28"/>
      <c r="J24" s="33" t="s">
        <v>101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30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2"/>
      <c r="BE24" s="30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2"/>
      <c r="BS24" s="35">
        <f>CG24</f>
        <v>1588</v>
      </c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7"/>
      <c r="CG24" s="35">
        <v>1588</v>
      </c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7"/>
      <c r="CU24" s="52" t="s">
        <v>44</v>
      </c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38" t="s">
        <v>57</v>
      </c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8" t="s">
        <v>57</v>
      </c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7"/>
      <c r="EO24" s="38" t="s">
        <v>57</v>
      </c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  <c r="FN24" s="23"/>
      <c r="FO24" s="23"/>
      <c r="FP24" s="23"/>
      <c r="FQ24" s="23"/>
      <c r="FR24" s="23"/>
      <c r="FS24" s="23"/>
      <c r="FT24" s="23"/>
      <c r="FU24" s="21"/>
    </row>
    <row r="25" spans="1:161" s="17" customFormat="1" ht="25.5" customHeight="1">
      <c r="A25" s="44" t="s">
        <v>8</v>
      </c>
      <c r="B25" s="45"/>
      <c r="C25" s="45"/>
      <c r="D25" s="45"/>
      <c r="E25" s="45"/>
      <c r="F25" s="45"/>
      <c r="G25" s="45"/>
      <c r="H25" s="46"/>
      <c r="I25" s="24"/>
      <c r="J25" s="47" t="s">
        <v>38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44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/>
      <c r="BE25" s="44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6"/>
      <c r="BS25" s="41">
        <v>0</v>
      </c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1"/>
      <c r="CG25" s="41">
        <v>0</v>
      </c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1"/>
      <c r="CU25" s="49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1"/>
      <c r="DI25" s="49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1"/>
      <c r="DY25" s="49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1"/>
      <c r="EO25" s="49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1"/>
    </row>
    <row r="26" spans="1:161" s="17" customFormat="1" ht="25.5" customHeight="1">
      <c r="A26" s="44" t="s">
        <v>22</v>
      </c>
      <c r="B26" s="45"/>
      <c r="C26" s="45"/>
      <c r="D26" s="45"/>
      <c r="E26" s="45"/>
      <c r="F26" s="45"/>
      <c r="G26" s="45"/>
      <c r="H26" s="46"/>
      <c r="I26" s="24"/>
      <c r="J26" s="47" t="s">
        <v>39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44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/>
      <c r="BE26" s="44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6"/>
      <c r="BS26" s="41">
        <v>0</v>
      </c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1"/>
      <c r="CG26" s="41">
        <v>0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3"/>
      <c r="CU26" s="49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1"/>
      <c r="DI26" s="49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1"/>
      <c r="DY26" s="49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1"/>
      <c r="EO26" s="49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1"/>
    </row>
  </sheetData>
  <sheetProtection/>
  <mergeCells count="187">
    <mergeCell ref="CU15:DH15"/>
    <mergeCell ref="DI15:DX15"/>
    <mergeCell ref="DY15:EN15"/>
    <mergeCell ref="EO15:FE15"/>
    <mergeCell ref="A15:H15"/>
    <mergeCell ref="J15:AP15"/>
    <mergeCell ref="AQ15:BD15"/>
    <mergeCell ref="BE15:BR15"/>
    <mergeCell ref="BS15:CF15"/>
    <mergeCell ref="CG15:CT15"/>
    <mergeCell ref="CU24:DH24"/>
    <mergeCell ref="DI24:DX24"/>
    <mergeCell ref="DY24:EN24"/>
    <mergeCell ref="EO24:FE24"/>
    <mergeCell ref="A24:H24"/>
    <mergeCell ref="J24:AP24"/>
    <mergeCell ref="AQ24:BD24"/>
    <mergeCell ref="BE24:BR24"/>
    <mergeCell ref="BS24:CF24"/>
    <mergeCell ref="CG24:CT24"/>
    <mergeCell ref="CU17:DH17"/>
    <mergeCell ref="DI17:DX17"/>
    <mergeCell ref="DY17:EN17"/>
    <mergeCell ref="EO17:FE17"/>
    <mergeCell ref="A17:H17"/>
    <mergeCell ref="J17:AP17"/>
    <mergeCell ref="AQ17:BD17"/>
    <mergeCell ref="BE17:BR17"/>
    <mergeCell ref="BS17:CF17"/>
    <mergeCell ref="CG17:CT17"/>
    <mergeCell ref="EO26:FE26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6:FE16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4:FE14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CU22:DH22"/>
    <mergeCell ref="DI22:DX22"/>
    <mergeCell ref="DY22:EN22"/>
    <mergeCell ref="EO22:FE22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6"/>
  <sheetViews>
    <sheetView zoomScale="85" zoomScaleNormal="85" zoomScaleSheetLayoutView="100" zoomScalePageLayoutView="0" workbookViewId="0" topLeftCell="A1">
      <selection activeCell="GB9" sqref="GB9"/>
    </sheetView>
  </sheetViews>
  <sheetFormatPr defaultColWidth="0.875" defaultRowHeight="12.75"/>
  <cols>
    <col min="1" max="111" width="0.875" style="1" customWidth="1"/>
    <col min="112" max="112" width="1.75390625" style="1" customWidth="1"/>
    <col min="113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100" t="s">
        <v>41</v>
      </c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</row>
    <row r="4" spans="80:137" s="8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42:47" s="5" customFormat="1" ht="15.75">
      <c r="AP5" s="6" t="s">
        <v>48</v>
      </c>
      <c r="AQ5" s="101" t="s">
        <v>69</v>
      </c>
      <c r="AR5" s="101"/>
      <c r="AS5" s="101"/>
      <c r="AT5" s="101"/>
      <c r="AU5" s="5" t="s">
        <v>26</v>
      </c>
    </row>
    <row r="6" spans="1:161" s="5" customFormat="1" ht="21.75" customHeight="1">
      <c r="A6" s="102" t="s">
        <v>42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</row>
    <row r="8" spans="1:161" s="2" customFormat="1" ht="28.5" customHeight="1">
      <c r="A8" s="103" t="s">
        <v>9</v>
      </c>
      <c r="B8" s="104"/>
      <c r="C8" s="104"/>
      <c r="D8" s="104"/>
      <c r="E8" s="104"/>
      <c r="F8" s="104"/>
      <c r="G8" s="104"/>
      <c r="H8" s="105"/>
      <c r="I8" s="103" t="s">
        <v>10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5"/>
      <c r="AQ8" s="109" t="s">
        <v>13</v>
      </c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1"/>
      <c r="BS8" s="109" t="s">
        <v>14</v>
      </c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1"/>
      <c r="DI8" s="109" t="s">
        <v>18</v>
      </c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1"/>
    </row>
    <row r="9" spans="1:161" s="2" customFormat="1" ht="66" customHeight="1">
      <c r="A9" s="106"/>
      <c r="B9" s="107"/>
      <c r="C9" s="107"/>
      <c r="D9" s="107"/>
      <c r="E9" s="107"/>
      <c r="F9" s="107"/>
      <c r="G9" s="107"/>
      <c r="H9" s="108"/>
      <c r="I9" s="106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8"/>
      <c r="AQ9" s="109" t="s">
        <v>11</v>
      </c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1"/>
      <c r="BE9" s="109" t="s">
        <v>12</v>
      </c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1"/>
      <c r="BS9" s="109" t="s">
        <v>15</v>
      </c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1"/>
      <c r="CG9" s="109" t="s">
        <v>16</v>
      </c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1"/>
      <c r="CU9" s="109" t="s">
        <v>17</v>
      </c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1"/>
      <c r="DI9" s="109" t="s">
        <v>19</v>
      </c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1"/>
      <c r="DY9" s="109" t="s">
        <v>20</v>
      </c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1"/>
      <c r="EO9" s="109" t="s">
        <v>21</v>
      </c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1"/>
    </row>
    <row r="10" spans="1:161" s="2" customFormat="1" ht="12.75">
      <c r="A10" s="112" t="s">
        <v>0</v>
      </c>
      <c r="B10" s="113"/>
      <c r="C10" s="113"/>
      <c r="D10" s="113"/>
      <c r="E10" s="113"/>
      <c r="F10" s="113"/>
      <c r="G10" s="113"/>
      <c r="H10" s="114"/>
      <c r="I10" s="112" t="s">
        <v>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">
        <v>2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4"/>
      <c r="BE10" s="112" t="s">
        <v>3</v>
      </c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4"/>
      <c r="BS10" s="112" t="s">
        <v>4</v>
      </c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4"/>
      <c r="CG10" s="112" t="s">
        <v>5</v>
      </c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4"/>
      <c r="CU10" s="112" t="s">
        <v>8</v>
      </c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4"/>
      <c r="DI10" s="112" t="s">
        <v>22</v>
      </c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4"/>
      <c r="DY10" s="112" t="s">
        <v>23</v>
      </c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4"/>
      <c r="EO10" s="112" t="s">
        <v>24</v>
      </c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4"/>
    </row>
    <row r="11" spans="1:161" s="10" customFormat="1" ht="26.25" customHeight="1">
      <c r="A11" s="86" t="s">
        <v>0</v>
      </c>
      <c r="B11" s="87"/>
      <c r="C11" s="87"/>
      <c r="D11" s="87"/>
      <c r="E11" s="87"/>
      <c r="F11" s="87"/>
      <c r="G11" s="87"/>
      <c r="H11" s="88"/>
      <c r="I11" s="9"/>
      <c r="J11" s="89" t="s">
        <v>27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90"/>
      <c r="AQ11" s="91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3"/>
      <c r="BE11" s="91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3"/>
      <c r="BS11" s="94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6"/>
      <c r="CG11" s="97">
        <f>CG12+CG18+CG19+CG20</f>
        <v>7422923.047123944</v>
      </c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9"/>
      <c r="CU11" s="115">
        <v>7422923.047123945</v>
      </c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7"/>
      <c r="DI11" s="82">
        <f>CU11-CG11</f>
        <v>0</v>
      </c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4"/>
      <c r="DY11" s="85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4"/>
      <c r="EO11" s="118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20"/>
    </row>
    <row r="12" spans="1:161" s="10" customFormat="1" ht="38.25" customHeight="1">
      <c r="A12" s="86" t="s">
        <v>1</v>
      </c>
      <c r="B12" s="87"/>
      <c r="C12" s="87"/>
      <c r="D12" s="87"/>
      <c r="E12" s="87"/>
      <c r="F12" s="87"/>
      <c r="G12" s="87"/>
      <c r="H12" s="88"/>
      <c r="I12" s="9"/>
      <c r="J12" s="89" t="s">
        <v>28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90"/>
      <c r="AQ12" s="91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3"/>
      <c r="BE12" s="91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3"/>
      <c r="BS12" s="94" t="s">
        <v>100</v>
      </c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6"/>
      <c r="CG12" s="97">
        <f>'Томск '!CG12:CT12+Кемерово!CG12+'Новосибирск (ГГТ)'!CG13:CT13+'Новосибирск (СГС)'!CG13:CT13+'Новосибирск (ГТК)'!CG13:CT13+ФРА!CG12+Иркутск!CG12</f>
        <v>7280879.538033945</v>
      </c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9"/>
      <c r="CU12" s="115">
        <v>7280879.5380339455</v>
      </c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7"/>
      <c r="DI12" s="82">
        <f>CU12-CG12</f>
        <v>0</v>
      </c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4"/>
      <c r="DY12" s="82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4"/>
      <c r="EO12" s="118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20"/>
    </row>
    <row r="13" spans="1:161" s="10" customFormat="1" ht="37.5" customHeight="1">
      <c r="A13" s="86" t="s">
        <v>2</v>
      </c>
      <c r="B13" s="87"/>
      <c r="C13" s="87"/>
      <c r="D13" s="87"/>
      <c r="E13" s="87"/>
      <c r="F13" s="87"/>
      <c r="G13" s="87"/>
      <c r="H13" s="88"/>
      <c r="I13" s="9"/>
      <c r="J13" s="89" t="s">
        <v>30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90"/>
      <c r="AQ13" s="91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3"/>
      <c r="BE13" s="91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3"/>
      <c r="BS13" s="124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6"/>
      <c r="CG13" s="97">
        <f>'Томск '!CG14:CT14+Кемерово!CG14+'Новосибирск (ГГТ)'!CG15:CT15+'Новосибирск (СГС)'!CG15:CT15+'Новосибирск (ГТК)'!CG15:CT15+ФРА!CG14+Иркутск!CG14</f>
        <v>6676.26699</v>
      </c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8"/>
      <c r="CU13" s="9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8"/>
      <c r="DI13" s="82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4"/>
      <c r="DY13" s="82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4"/>
      <c r="EO13" s="118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20"/>
    </row>
    <row r="14" spans="1:161" s="2" customFormat="1" ht="41.25" customHeight="1" hidden="1">
      <c r="A14" s="129"/>
      <c r="B14" s="130"/>
      <c r="C14" s="130"/>
      <c r="D14" s="130"/>
      <c r="E14" s="130"/>
      <c r="F14" s="130"/>
      <c r="G14" s="130"/>
      <c r="H14" s="131"/>
      <c r="I14" s="3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3"/>
      <c r="AQ14" s="129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1"/>
      <c r="BE14" s="129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1"/>
      <c r="BS14" s="134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3"/>
      <c r="CG14" s="135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7"/>
      <c r="CU14" s="138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7"/>
      <c r="DI14" s="82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4"/>
      <c r="DY14" s="121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3"/>
      <c r="EO14" s="121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3"/>
    </row>
    <row r="15" spans="1:161" s="2" customFormat="1" ht="42" customHeight="1" hidden="1">
      <c r="A15" s="129"/>
      <c r="B15" s="130"/>
      <c r="C15" s="130"/>
      <c r="D15" s="130"/>
      <c r="E15" s="130"/>
      <c r="F15" s="130"/>
      <c r="G15" s="130"/>
      <c r="H15" s="131"/>
      <c r="I15" s="3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3"/>
      <c r="AQ15" s="129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1"/>
      <c r="BE15" s="129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1"/>
      <c r="BS15" s="134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3"/>
      <c r="CG15" s="135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7"/>
      <c r="CU15" s="138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7"/>
      <c r="DI15" s="82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4"/>
      <c r="DY15" s="121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3"/>
      <c r="EO15" s="121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3"/>
    </row>
    <row r="16" spans="1:161" s="10" customFormat="1" ht="23.25" customHeight="1">
      <c r="A16" s="86" t="s">
        <v>3</v>
      </c>
      <c r="B16" s="87"/>
      <c r="C16" s="87"/>
      <c r="D16" s="87"/>
      <c r="E16" s="87"/>
      <c r="F16" s="87"/>
      <c r="G16" s="87"/>
      <c r="H16" s="88"/>
      <c r="I16" s="9"/>
      <c r="J16" s="89" t="s">
        <v>32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90"/>
      <c r="AQ16" s="91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3"/>
      <c r="BE16" s="91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3"/>
      <c r="BS16" s="94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6"/>
      <c r="CG16" s="97">
        <f>'Томск '!CG18:CT18+Кемерово!CG16+'Новосибирск (ГГТ)'!CG18:CT18+'Новосибирск (СГС)'!CG17:CT17+'Новосибирск (ГТК)'!CG17:CT17+ФРА!CG16+Иркутск!CG17</f>
        <v>7175848.746363421</v>
      </c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9"/>
      <c r="CU16" s="97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9"/>
      <c r="DI16" s="82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4"/>
      <c r="DY16" s="85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4"/>
      <c r="EO16" s="85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0" customFormat="1" ht="25.5" customHeight="1">
      <c r="A17" s="86" t="s">
        <v>4</v>
      </c>
      <c r="B17" s="87"/>
      <c r="C17" s="87"/>
      <c r="D17" s="87"/>
      <c r="E17" s="87"/>
      <c r="F17" s="87"/>
      <c r="G17" s="87"/>
      <c r="H17" s="88"/>
      <c r="I17" s="9"/>
      <c r="J17" s="89" t="s">
        <v>34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90"/>
      <c r="AQ17" s="91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3"/>
      <c r="BE17" s="91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3"/>
      <c r="BS17" s="94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6"/>
      <c r="CG17" s="97">
        <f>'Томск '!CG23:CT23+Кемерово!CG22+'Новосибирск (ГГТ)'!CG24:CT24+'Новосибирск (СГС)'!CG19:CT19+'Новосибирск (ГТК)'!CG19:CT19+ФРА!CG18+Иркутск!CG19</f>
        <v>98354.52468052325</v>
      </c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9"/>
      <c r="CU17" s="79">
        <v>98354.52468052325</v>
      </c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1"/>
      <c r="DI17" s="82">
        <f>CU17-CG17</f>
        <v>0</v>
      </c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4"/>
      <c r="DY17" s="85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4"/>
      <c r="EO17" s="85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s="10" customFormat="1" ht="38.25" customHeight="1">
      <c r="A18" s="86" t="s">
        <v>5</v>
      </c>
      <c r="B18" s="87"/>
      <c r="C18" s="87"/>
      <c r="D18" s="87"/>
      <c r="E18" s="87"/>
      <c r="F18" s="87"/>
      <c r="G18" s="87"/>
      <c r="H18" s="88"/>
      <c r="I18" s="9"/>
      <c r="J18" s="89" t="s">
        <v>36</v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90"/>
      <c r="AQ18" s="91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3"/>
      <c r="BE18" s="91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3"/>
      <c r="BS18" s="94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6"/>
      <c r="CG18" s="97">
        <f>'Томск '!CG26:CT26+Кемерово!CG24+'Новосибирск (ГГТ)'!CG26:CT26+'Новосибирск (СГС)'!CG21:CT21+'Новосибирск (ГТК)'!CG21:CT21+ФРА!CG20+Иркутск!CG21</f>
        <v>142043.50909</v>
      </c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9"/>
      <c r="CU18" s="79">
        <v>142043.50909</v>
      </c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1"/>
      <c r="DI18" s="82">
        <f>CU18-CG18</f>
        <v>0</v>
      </c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4"/>
      <c r="DY18" s="85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4"/>
      <c r="EO18" s="85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s="10" customFormat="1" ht="25.5" customHeight="1">
      <c r="A19" s="86" t="s">
        <v>8</v>
      </c>
      <c r="B19" s="87"/>
      <c r="C19" s="87"/>
      <c r="D19" s="87"/>
      <c r="E19" s="87"/>
      <c r="F19" s="87"/>
      <c r="G19" s="87"/>
      <c r="H19" s="88"/>
      <c r="I19" s="9"/>
      <c r="J19" s="89" t="s">
        <v>38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90"/>
      <c r="AQ19" s="91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3"/>
      <c r="BE19" s="91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3"/>
      <c r="BS19" s="94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6"/>
      <c r="CG19" s="97">
        <f>'Томск '!CG31:CT31+Кемерово!CG28+'Новосибирск (ГГТ)'!CG29:CT29+'Новосибирск (СГС)'!CG23:CT23+'Новосибирск (ГТК)'!CG23:CT23+ФРА!CG25+Иркутск!CG23</f>
        <v>0</v>
      </c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9"/>
      <c r="CU19" s="97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9"/>
      <c r="DI19" s="82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4"/>
      <c r="DY19" s="85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4"/>
      <c r="EO19" s="85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s="10" customFormat="1" ht="25.5" customHeight="1">
      <c r="A20" s="86" t="s">
        <v>22</v>
      </c>
      <c r="B20" s="87"/>
      <c r="C20" s="87"/>
      <c r="D20" s="87"/>
      <c r="E20" s="87"/>
      <c r="F20" s="87"/>
      <c r="G20" s="87"/>
      <c r="H20" s="88"/>
      <c r="I20" s="9"/>
      <c r="J20" s="89" t="s">
        <v>39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90"/>
      <c r="AQ20" s="91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3"/>
      <c r="BE20" s="91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3"/>
      <c r="BS20" s="94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6"/>
      <c r="CG20" s="97">
        <f>'Томск '!CG32:CT32+Кемерово!CG29+'Новосибирск (ГГТ)'!CG30:CT30+'Новосибирск (СГС)'!CG24:CT24+'Новосибирск (ГТК)'!CG24:CT24+ФРА!CG26+Иркутск!CG24</f>
        <v>0</v>
      </c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9"/>
      <c r="CU20" s="79">
        <v>0</v>
      </c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1"/>
      <c r="DI20" s="82">
        <f>CU20-CG20</f>
        <v>0</v>
      </c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4"/>
      <c r="DY20" s="85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4"/>
      <c r="EO20" s="85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4"/>
    </row>
    <row r="25" spans="1:161" s="10" customFormat="1" ht="24.75" customHeight="1">
      <c r="A25" s="86"/>
      <c r="B25" s="87"/>
      <c r="C25" s="87"/>
      <c r="D25" s="87"/>
      <c r="E25" s="87"/>
      <c r="F25" s="87"/>
      <c r="G25" s="87"/>
      <c r="H25" s="88"/>
      <c r="I25" s="9"/>
      <c r="J25" s="89" t="s">
        <v>71</v>
      </c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90"/>
      <c r="AQ25" s="91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3"/>
      <c r="BE25" s="91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3"/>
      <c r="BS25" s="94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6"/>
      <c r="CG25" s="97">
        <f>'Томск '!CG27:CT27+Кемерово!CG25+'Новосибирск (ГГТ)'!CG27:CT27+ФРА!CG21+Иркутск!CG22</f>
        <v>65122.558000000005</v>
      </c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9"/>
      <c r="CU25" s="79">
        <v>65122.558</v>
      </c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1"/>
      <c r="DI25" s="82">
        <f>CU25-CG25</f>
        <v>0</v>
      </c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4"/>
      <c r="DY25" s="85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4"/>
      <c r="EO25" s="85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s="10" customFormat="1" ht="12.75">
      <c r="A26" s="86"/>
      <c r="B26" s="87"/>
      <c r="C26" s="87"/>
      <c r="D26" s="87"/>
      <c r="E26" s="87"/>
      <c r="F26" s="87"/>
      <c r="G26" s="87"/>
      <c r="H26" s="88"/>
      <c r="I26" s="9"/>
      <c r="J26" s="89" t="s">
        <v>72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90"/>
      <c r="AQ26" s="91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3"/>
      <c r="BE26" s="91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3"/>
      <c r="BS26" s="94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6"/>
      <c r="CG26" s="97">
        <f>'Томск '!CG28:CT28+Кемерово!CG26+ФРА!CG22</f>
        <v>68903.00033</v>
      </c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9"/>
      <c r="CU26" s="79">
        <v>68903.00033</v>
      </c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1"/>
      <c r="DI26" s="82">
        <f>CU26-CG26</f>
        <v>0</v>
      </c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4"/>
      <c r="DY26" s="85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4"/>
      <c r="EO26" s="85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4"/>
    </row>
    <row r="27" spans="1:161" s="10" customFormat="1" ht="36.75" customHeight="1">
      <c r="A27" s="86"/>
      <c r="B27" s="87"/>
      <c r="C27" s="87"/>
      <c r="D27" s="87"/>
      <c r="E27" s="87"/>
      <c r="F27" s="87"/>
      <c r="G27" s="87"/>
      <c r="H27" s="88"/>
      <c r="I27" s="9"/>
      <c r="J27" s="89" t="s">
        <v>70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90"/>
      <c r="AQ27" s="91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3"/>
      <c r="BE27" s="91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3"/>
      <c r="BS27" s="94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6"/>
      <c r="CG27" s="97">
        <f>'Томск '!CG29:CT29</f>
        <v>1494.4444300000002</v>
      </c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9"/>
      <c r="CU27" s="79">
        <v>1494.4444300000002</v>
      </c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1"/>
      <c r="DI27" s="82">
        <f>CU27-CG27</f>
        <v>0</v>
      </c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4"/>
      <c r="DY27" s="85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4"/>
      <c r="EO27" s="85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s="10" customFormat="1" ht="34.5" customHeight="1">
      <c r="A28" s="86"/>
      <c r="B28" s="87"/>
      <c r="C28" s="87"/>
      <c r="D28" s="87"/>
      <c r="E28" s="87"/>
      <c r="F28" s="87"/>
      <c r="G28" s="87"/>
      <c r="H28" s="88"/>
      <c r="I28" s="9"/>
      <c r="J28" s="89" t="s">
        <v>73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90"/>
      <c r="AQ28" s="91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3"/>
      <c r="BE28" s="91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3"/>
      <c r="BS28" s="94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6"/>
      <c r="CG28" s="97">
        <f>'Томск '!CG30:CT30+Кемерово!CG27+'Новосибирск (ГГТ)'!CG28:CT28+ФРА!CG23</f>
        <v>4935.50633</v>
      </c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9"/>
      <c r="CU28" s="79">
        <v>4935.50633</v>
      </c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1"/>
      <c r="DI28" s="82">
        <f>CU28-CG28</f>
        <v>0</v>
      </c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4"/>
      <c r="DY28" s="85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4"/>
      <c r="EO28" s="85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s="10" customFormat="1" ht="12.75">
      <c r="A29" s="86"/>
      <c r="B29" s="87"/>
      <c r="C29" s="87"/>
      <c r="D29" s="87"/>
      <c r="E29" s="87"/>
      <c r="F29" s="87"/>
      <c r="G29" s="87"/>
      <c r="H29" s="88"/>
      <c r="I29" s="9"/>
      <c r="J29" s="89" t="s">
        <v>101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90"/>
      <c r="AQ29" s="91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3"/>
      <c r="BE29" s="91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3"/>
      <c r="BS29" s="94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6"/>
      <c r="CG29" s="97">
        <f>ФРА!CG24</f>
        <v>1588</v>
      </c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9"/>
      <c r="CU29" s="79">
        <v>1588</v>
      </c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1"/>
      <c r="DI29" s="82">
        <f>CU29-CG29</f>
        <v>0</v>
      </c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4"/>
      <c r="DY29" s="85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4"/>
      <c r="EO29" s="85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</row>
    <row r="31" spans="1:161" s="10" customFormat="1" ht="12.75">
      <c r="A31" s="86"/>
      <c r="B31" s="87"/>
      <c r="C31" s="87"/>
      <c r="D31" s="87"/>
      <c r="E31" s="87"/>
      <c r="F31" s="87"/>
      <c r="G31" s="87"/>
      <c r="H31" s="88"/>
      <c r="I31" s="9"/>
      <c r="J31" s="89" t="s">
        <v>102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90"/>
      <c r="AQ31" s="91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3"/>
      <c r="BE31" s="91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3"/>
      <c r="BS31" s="94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  <c r="CG31" s="97">
        <f>Кемерово!CG18+'Новосибирск (ГГТ)'!CG20:CT20</f>
        <v>2769590.0201552534</v>
      </c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9"/>
      <c r="CU31" s="79">
        <v>2769590.020155253</v>
      </c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1"/>
      <c r="DI31" s="82">
        <f aca="true" t="shared" si="0" ref="DI31:DI36">CU31-CG31</f>
        <v>0</v>
      </c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4"/>
      <c r="DY31" s="85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4"/>
      <c r="EO31" s="85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4"/>
    </row>
    <row r="32" spans="1:161" s="10" customFormat="1" ht="12.75">
      <c r="A32" s="86"/>
      <c r="B32" s="87"/>
      <c r="C32" s="87"/>
      <c r="D32" s="87"/>
      <c r="E32" s="87"/>
      <c r="F32" s="87"/>
      <c r="G32" s="87"/>
      <c r="H32" s="88"/>
      <c r="I32" s="9"/>
      <c r="J32" s="89" t="s">
        <v>103</v>
      </c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90"/>
      <c r="AQ32" s="91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3"/>
      <c r="BE32" s="91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3"/>
      <c r="BS32" s="94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6"/>
      <c r="CG32" s="97">
        <f>'Томск '!CG20:CT20+Кемерово!CG19+'Новосибирск (ГГТ)'!CG21:CT21+Иркутск!CG18</f>
        <v>4316968.618271827</v>
      </c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9"/>
      <c r="CU32" s="79">
        <v>4316968.618271828</v>
      </c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1"/>
      <c r="DI32" s="82">
        <f t="shared" si="0"/>
        <v>0</v>
      </c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4"/>
      <c r="DY32" s="85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4"/>
      <c r="EO32" s="85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4"/>
    </row>
    <row r="33" spans="1:161" s="10" customFormat="1" ht="12.75">
      <c r="A33" s="86"/>
      <c r="B33" s="87"/>
      <c r="C33" s="87"/>
      <c r="D33" s="87"/>
      <c r="E33" s="87"/>
      <c r="F33" s="87"/>
      <c r="G33" s="87"/>
      <c r="H33" s="88"/>
      <c r="I33" s="9"/>
      <c r="J33" s="89" t="s">
        <v>104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90"/>
      <c r="AQ33" s="91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3"/>
      <c r="BE33" s="91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3"/>
      <c r="BS33" s="94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6"/>
      <c r="CG33" s="97">
        <f>'Томск '!CG19:CT19+Кемерово!CG17+'Новосибирск (ГГТ)'!CG19:CT19</f>
        <v>77342.91012634146</v>
      </c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9"/>
      <c r="CU33" s="79">
        <v>77342.91012634146</v>
      </c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1"/>
      <c r="DI33" s="82">
        <f t="shared" si="0"/>
        <v>0</v>
      </c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4"/>
      <c r="DY33" s="85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4"/>
      <c r="EO33" s="85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s="10" customFormat="1" ht="12.75">
      <c r="A34" s="86"/>
      <c r="B34" s="87"/>
      <c r="C34" s="87"/>
      <c r="D34" s="87"/>
      <c r="E34" s="87"/>
      <c r="F34" s="87"/>
      <c r="G34" s="87"/>
      <c r="H34" s="88"/>
      <c r="I34" s="9"/>
      <c r="J34" s="89" t="s">
        <v>105</v>
      </c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90"/>
      <c r="AQ34" s="91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3"/>
      <c r="BE34" s="91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3"/>
      <c r="BS34" s="94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6"/>
      <c r="CG34" s="97">
        <f>'Томск '!CG24:CT24+'Томск '!CG25:CT25</f>
        <v>98354.52468052325</v>
      </c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9"/>
      <c r="CU34" s="79">
        <v>98354.52468052326</v>
      </c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1"/>
      <c r="DI34" s="82">
        <f t="shared" si="0"/>
        <v>0</v>
      </c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4"/>
      <c r="DY34" s="85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4"/>
      <c r="EO34" s="85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s="10" customFormat="1" ht="12.75">
      <c r="A35" s="86"/>
      <c r="B35" s="87"/>
      <c r="C35" s="87"/>
      <c r="D35" s="87"/>
      <c r="E35" s="87"/>
      <c r="F35" s="87"/>
      <c r="G35" s="87"/>
      <c r="H35" s="88"/>
      <c r="I35" s="9"/>
      <c r="J35" s="89" t="s">
        <v>106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90"/>
      <c r="AQ35" s="91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3"/>
      <c r="BE35" s="91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3"/>
      <c r="BS35" s="94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6"/>
      <c r="CG35" s="97">
        <f>'Томск '!CG15:CT15+'Томск '!CG16:CT16+'Томск '!CG17:CT17+'Томск '!CG21:CT21+Кемерово!CG15+Кемерово!CG20+'Новосибирск (ГГТ)'!CG16:CT16+'Новосибирск (ГГТ)'!CG17:CT17+'Новосибирск (ГГТ)'!CG22:CT22</f>
        <v>11026.600330000001</v>
      </c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9"/>
      <c r="CU35" s="79">
        <v>11026.60033</v>
      </c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1"/>
      <c r="DI35" s="82">
        <f t="shared" si="0"/>
        <v>0</v>
      </c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4"/>
      <c r="DY35" s="85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4"/>
      <c r="EO35" s="85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s="10" customFormat="1" ht="12.75">
      <c r="A36" s="86"/>
      <c r="B36" s="87"/>
      <c r="C36" s="87"/>
      <c r="D36" s="87"/>
      <c r="E36" s="87"/>
      <c r="F36" s="87"/>
      <c r="G36" s="87"/>
      <c r="H36" s="88"/>
      <c r="I36" s="9"/>
      <c r="J36" s="89" t="s">
        <v>107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90"/>
      <c r="AQ36" s="91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3"/>
      <c r="BE36" s="91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3"/>
      <c r="BS36" s="94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6"/>
      <c r="CG36" s="97">
        <f>'Томск '!CG22:CT22+Кемерово!CG21+'Новосибирск (ГГТ)'!CG23:CT23</f>
        <v>7596.86447</v>
      </c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9"/>
      <c r="CU36" s="79">
        <v>7596.8644699999995</v>
      </c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1"/>
      <c r="DI36" s="82">
        <f t="shared" si="0"/>
        <v>0</v>
      </c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4"/>
      <c r="DY36" s="85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4"/>
      <c r="EO36" s="85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4"/>
    </row>
  </sheetData>
  <sheetProtection/>
  <mergeCells count="237"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2:FE12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CU28:DH28"/>
    <mergeCell ref="DI28:DX28"/>
    <mergeCell ref="DY28:EN28"/>
    <mergeCell ref="EO28:FE28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A35:H35"/>
    <mergeCell ref="J35:AP35"/>
    <mergeCell ref="AQ35:BD35"/>
    <mergeCell ref="BE35:BR35"/>
    <mergeCell ref="BS35:CF35"/>
    <mergeCell ref="CG35:CT35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CU35:DH35"/>
    <mergeCell ref="DI35:DX35"/>
    <mergeCell ref="DY35:EN35"/>
    <mergeCell ref="EO35:FE3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Кляцова Анна Вадимовна</cp:lastModifiedBy>
  <cp:lastPrinted>2021-12-30T02:25:57Z</cp:lastPrinted>
  <dcterms:created xsi:type="dcterms:W3CDTF">2011-01-11T10:25:48Z</dcterms:created>
  <dcterms:modified xsi:type="dcterms:W3CDTF">2022-12-27T09:06:25Z</dcterms:modified>
  <cp:category/>
  <cp:version/>
  <cp:contentType/>
  <cp:contentStatus/>
</cp:coreProperties>
</file>