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5"/>
  </bookViews>
  <sheets>
    <sheet name="Томск " sheetId="1" r:id="rId1"/>
    <sheet name="Томск (Колпашево)" sheetId="2" r:id="rId2"/>
    <sheet name="Кемерово" sheetId="3" r:id="rId3"/>
    <sheet name="Новосибирск (ГГТ)" sheetId="4" r:id="rId4"/>
    <sheet name="Новосибирск (СГС)" sheetId="5" r:id="rId5"/>
    <sheet name="Новосибирск (ГТК)" sheetId="6" r:id="rId6"/>
    <sheet name="ФРА" sheetId="7" r:id="rId7"/>
    <sheet name="Иркутск" sheetId="8" r:id="rId8"/>
    <sheet name="проверка" sheetId="9" state="hidden" r:id="rId9"/>
  </sheets>
  <externalReferences>
    <externalReference r:id="rId12"/>
    <externalReference r:id="rId13"/>
  </externalReferences>
  <definedNames>
    <definedName name="TABLE" localSheetId="7">'Иркутск'!#REF!</definedName>
    <definedName name="TABLE" localSheetId="2">'Кемерово'!#REF!</definedName>
    <definedName name="TABLE" localSheetId="3">'Новосибирск (ГГТ)'!#REF!</definedName>
    <definedName name="TABLE" localSheetId="5">'Новосибирск (ГТК)'!#REF!</definedName>
    <definedName name="TABLE" localSheetId="4">'Новосибирск (СГС)'!#REF!</definedName>
    <definedName name="TABLE" localSheetId="8">'проверка'!#REF!</definedName>
    <definedName name="TABLE" localSheetId="0">'Томск '!#REF!</definedName>
    <definedName name="TABLE" localSheetId="1">'Томск (Колпашево)'!#REF!</definedName>
    <definedName name="TABLE" localSheetId="6">'ФРА'!#REF!</definedName>
    <definedName name="TABLE_2" localSheetId="7">'Иркутск'!#REF!</definedName>
    <definedName name="TABLE_2" localSheetId="2">'Кемерово'!#REF!</definedName>
    <definedName name="TABLE_2" localSheetId="3">'Новосибирск (ГГТ)'!#REF!</definedName>
    <definedName name="TABLE_2" localSheetId="5">'Новосибирск (ГТК)'!#REF!</definedName>
    <definedName name="TABLE_2" localSheetId="4">'Новосибирск (СГС)'!#REF!</definedName>
    <definedName name="TABLE_2" localSheetId="8">'проверка'!#REF!</definedName>
    <definedName name="TABLE_2" localSheetId="0">'Томск '!#REF!</definedName>
    <definedName name="TABLE_2" localSheetId="1">'Томск (Колпашево)'!#REF!</definedName>
    <definedName name="TABLE_2" localSheetId="6">'ФРА'!#REF!</definedName>
    <definedName name="_xlnm.Print_Area" localSheetId="7">'Иркутск'!$A$1:$FE$27</definedName>
    <definedName name="_xlnm.Print_Area" localSheetId="2">'Кемерово'!$A$1:$FE$44</definedName>
    <definedName name="_xlnm.Print_Area" localSheetId="3">'Новосибирск (ГГТ)'!$A$1:$FE$40</definedName>
    <definedName name="_xlnm.Print_Area" localSheetId="5">'Новосибирск (ГТК)'!$A$1:$FE$25</definedName>
    <definedName name="_xlnm.Print_Area" localSheetId="4">'Новосибирск (СГС)'!$A$1:$FE$25</definedName>
    <definedName name="_xlnm.Print_Area" localSheetId="8">'проверка'!$A$1:$FE$20</definedName>
    <definedName name="_xlnm.Print_Area" localSheetId="0">'Томск '!$A$1:$FE$53</definedName>
    <definedName name="_xlnm.Print_Area" localSheetId="1">'Томск (Колпашево)'!$A$1:$FE$24</definedName>
    <definedName name="_xlnm.Print_Area" localSheetId="6">'ФРА'!$A$1:$FE$22</definedName>
  </definedNames>
  <calcPr fullCalcOnLoad="1" refMode="R1C1"/>
</workbook>
</file>

<file path=xl/comments9.xml><?xml version="1.0" encoding="utf-8"?>
<comments xmlns="http://schemas.openxmlformats.org/spreadsheetml/2006/main">
  <authors>
    <author>Белянкина Екатерина Александровна</author>
  </authors>
  <commentList>
    <comment ref="CU11" authorId="0">
      <text>
        <r>
          <rPr>
            <b/>
            <sz val="9"/>
            <rFont val="Tahoma"/>
            <family val="2"/>
          </rPr>
          <t>Белянкина Екатерина Александровна:</t>
        </r>
        <r>
          <rPr>
            <sz val="9"/>
            <rFont val="Tahoma"/>
            <family val="2"/>
          </rPr>
          <t xml:space="preserve">
УКСИ</t>
        </r>
      </text>
    </comment>
  </commentList>
</comments>
</file>

<file path=xl/sharedStrings.xml><?xml version="1.0" encoding="utf-8"?>
<sst xmlns="http://schemas.openxmlformats.org/spreadsheetml/2006/main" count="1074" uniqueCount="209">
  <si>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</si>
  <si>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</si>
  <si>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</si>
  <si>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</si>
  <si>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</si>
  <si>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</si>
  <si>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</si>
  <si>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</si>
  <si>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</si>
  <si>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</si>
  <si>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</si>
  <si>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</si>
  <si>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</si>
  <si>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</si>
  <si>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</si>
  <si>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</si>
  <si>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</si>
  <si>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</si>
  <si>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</si>
  <si>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</si>
  <si>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</si>
  <si>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</si>
  <si>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</si>
  <si>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</si>
  <si>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</si>
  <si>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</si>
  <si>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</si>
  <si>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</si>
  <si>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</si>
  <si>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</si>
  <si>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</si>
  <si>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</si>
  <si>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</si>
  <si>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</si>
  <si>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</si>
  <si>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</si>
  <si>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</si>
  <si>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</si>
  <si>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</si>
  <si>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</si>
  <si>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</si>
  <si>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</si>
  <si>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ООО "Газпром газораспределение Томск"</t>
  </si>
  <si>
    <t>18</t>
  </si>
  <si>
    <t>по Томской области</t>
  </si>
  <si>
    <t>за 20</t>
  </si>
  <si>
    <t>«Газопровод от ГРС-2 до врезки в газопровод АГРС «АГНКС» - п. Мирный» (СН 042)</t>
  </si>
  <si>
    <t>Объекты, выполняемые по договорам о технологическом подключении (присоединении) в рамках Постановления Правительства РФ от 30.12.2013 №1314</t>
  </si>
  <si>
    <t>Пункт электропитания для электроподогрева автомобилей на открытой автостоянке объекта по адресу: г. Томск, ул. Мичурина, 98/1</t>
  </si>
  <si>
    <t>«Газораспределительные сети микрорайона Наука МО "Город Томск"»</t>
  </si>
  <si>
    <t>«Газораспределительные сети микрорайона Энтузиастов МО "Город Томск"»</t>
  </si>
  <si>
    <t>амортизация</t>
  </si>
  <si>
    <t>спецнадбавка</t>
  </si>
  <si>
    <t xml:space="preserve">Гаражные секционные ворота для базы газового хозяйства
 ООО "Газпром газораспределение Томск" </t>
  </si>
  <si>
    <t>Установка УОРГ -50 на котельную в п. Светлый Томского района Томской области</t>
  </si>
  <si>
    <t>Сооружение, назначение: нежилое, инв. № 8469, адрес объекта: Томская область, Томский район, д. Кисловка, Газопровод низкого давления от ГРПШ-400 к жилым домам по ул. Лесной и пер.Молодежный. (инв. № В0001228). (СН 041)</t>
  </si>
  <si>
    <t>«Газопровод, назначение: другие сооружения, инв. №В0001226, адрес объекта: Томская область, Томский район, газопровод  высокого давления Петрово-Борики» (СН 039)</t>
  </si>
  <si>
    <t>«Сооружение, назначение: другие сооружения, протяженность 3750 м., инв. №В0001206, адрес объекта: Томская область, Колпашевский район, с. Чажемто, Ветеранов улица, 34, стр. 11» (СН 040)</t>
  </si>
  <si>
    <t>Реконструкция мансардного этажа административного здания, расположенного по адресу: пр. Фрунзе, д. 170А</t>
  </si>
  <si>
    <t>Автомобиль Тойота Камри</t>
  </si>
  <si>
    <t>Автомобиль Лада Ларгус фургон</t>
  </si>
  <si>
    <t>Автомобиль Хендай HD - 78  (автовышка)</t>
  </si>
  <si>
    <t>Дооборудование автомобиля газобалонным оборудованием для компримированного природного газа</t>
  </si>
  <si>
    <t>Навесное оборудование к трактору МТЗ-82 погрузчик фронтальный ПФ-1 «Прогресс» (в комплекте с ковшом 0,9 куб.м)</t>
  </si>
  <si>
    <t>Навесное оборудование для экскаватора DOOSAN (гидромолот,буровая установка)</t>
  </si>
  <si>
    <t>Установка компрессорная КВ 3/8П</t>
  </si>
  <si>
    <t>Экскаватор JCB 5CX</t>
  </si>
  <si>
    <t>Автомобиль Форд Транзит</t>
  </si>
  <si>
    <t xml:space="preserve"> Автомобиль УАЗ 390995</t>
  </si>
  <si>
    <t>Хозяйственное оборудование и инвентарь</t>
  </si>
  <si>
    <t>Оргтехника</t>
  </si>
  <si>
    <t>Комплект оборудования для проведения работ на газопроводах Ду 50-150 мм под давлением до 12 кгс/см2 с установкой стоп-системы и обустройством байпасной линии</t>
  </si>
  <si>
    <t>Оборудование для эксплуатации газового хозяйства</t>
  </si>
  <si>
    <t>Оборудование связи и передачи данных</t>
  </si>
  <si>
    <t>Вложения в дочерние общества ООО "Торговый дом "Томскоблгаз"</t>
  </si>
  <si>
    <t>Вложения в зависимые общества АО "Иркутскоблгаз"</t>
  </si>
  <si>
    <t>Вложения в зависимые общества АО "Кузбассгазификация"</t>
  </si>
  <si>
    <t>Г/пр 1165 пм ТО между ГРС Заря и ГРС Плотниково</t>
  </si>
  <si>
    <t>Г/пр 19876 пм Иркутская обл., Братский р-н, с.Зяба</t>
  </si>
  <si>
    <t>Г/пр 3400 пм ТО, г.Томск, с.Парабель, от АГРС 1/3 газопровода Парабель-Кузбасс</t>
  </si>
  <si>
    <t>Г/пр 5374 пм ТО между ГРС Сокур  и ГРС в/ч 1020</t>
  </si>
  <si>
    <t>Г/пр 8963  пм Иркутская обл., от ГРС Осиновка до г.Братска</t>
  </si>
  <si>
    <t>Прочие внеоборотные активы</t>
  </si>
  <si>
    <t>прибыль</t>
  </si>
  <si>
    <t>привлеченные средства</t>
  </si>
  <si>
    <t>по Кемеровской области</t>
  </si>
  <si>
    <t>«Газораспределительные сети д.Новостройка Кемеровского района Кемеровской области» I очередь (СН 049)</t>
  </si>
  <si>
    <t xml:space="preserve">«Внутрипоселковый газопровод с. Ягуново Кемеровского района Кемеровской области.  II очередь первый этап» (СН 048)
</t>
  </si>
  <si>
    <t>«Газораспределительные сети д.Пугачи Кемеровского района Кемеровской области» (СН 051)</t>
  </si>
  <si>
    <t>«Газораспределительные сети д.Сухая Речка Кемеровского района Кемеровской области» (СН 050)</t>
  </si>
  <si>
    <t>«Распределительный газопровод к котельным, расположенным в западном участке 2-го микрорайона ж.р. Лесная Поляна г. Кемерово» I очередь</t>
  </si>
  <si>
    <t>«Внутрипоселковый газопровод с. Андреевка Кемеровского района Кемеровской области» II очередь</t>
  </si>
  <si>
    <t>"Система вентиляции гаражных боксов по адресу г.Кемерово, ул.Красноармейская, д. 64"</t>
  </si>
  <si>
    <t>"Система охранная телевизионная в АБК по адресу г. Кемерово, ул. Красноармейская, д. 64"</t>
  </si>
  <si>
    <t>"Система контроля и управления доступом в АБК по адресу г. Кемерово, ул. Красноармейская, д. 64"</t>
  </si>
  <si>
    <t>Газопровод протяженностью 2100м., расположенный на земельном участке площадью 4200кв.м., с кадастровым номером 42:04:03:13:08:01, адрес объекта: Кемеровская область, проходящий в г. Кемерово и Кемеровском районе от ГРС-1 до отсекающих задвижек АО "Азот" (инв. №В0001262) (КВР 007)</t>
  </si>
  <si>
    <t>Распределительный подземный газопровод газораспределительной станции №1  - Главный газораспределительный пункт №1 ОАО "КМК-Энерго" правая нитка (сооружение), длиной 5988 пог.м., адрес (местонахождение) объекта: Россия, Кемеровская область, г. Новокузнецк, Центральный район, от Газораспределительной станции №1 до Главного газораспределительного пункта №1 ОАО "КМК-Энерго" (от ГРС-1 д.Митино Новокузнецкого района до ГГРП-1 "КМК-Энерго") (инв. №В0001295) (КВР 005)</t>
  </si>
  <si>
    <t>Газопровод высокого давления, Кемеровская область, г.Юрга, от АГРС до котельной совхоза "Тальский", протяженностью 6300  пм  (инв. №В0002152)</t>
  </si>
  <si>
    <t>Автотранспорт</t>
  </si>
  <si>
    <t>Г/пр 15269 пм г.Кемерово, п.Андреевка</t>
  </si>
  <si>
    <t>Г/пр 3330 пм г.Кемерово, п.Металлплощадка</t>
  </si>
  <si>
    <t>Г/пр 4163 пм г.Кемерово, п.Кедровка</t>
  </si>
  <si>
    <t>Г/пр 5418 пм ГРС-1 - ГГРП-2, д.Митино, Новокузнецкий р-н до ГГРП-2</t>
  </si>
  <si>
    <t>Г/пр 8937 пм Кемеровский р-н, п.Ясногорский-с.Мазурово</t>
  </si>
  <si>
    <t>амортизация/ прибыль</t>
  </si>
  <si>
    <t>по Новосибирской области</t>
  </si>
  <si>
    <t>«Газопровод высокого давления от ГРС «Чаны» до распределительного газопровода р.п.Чаны Чановского района Новосибирской области»</t>
  </si>
  <si>
    <t>«Газопровод высокого давления в р.п.Чаны Чановского района Новосибирской области – перемычка»</t>
  </si>
  <si>
    <t>«Газопровод высокого давления в п. Озеро Карачи с отводом на п. Кирзавод Чановского района Новосибирской области»</t>
  </si>
  <si>
    <t>Система телеметрии ПРГШ Новосибирская область, Каргатский район, п.Кубанский, ул.Центральная</t>
  </si>
  <si>
    <t>Система телеметрии ПРГШ Новосибирская область, Каргатский район, п.Первотроицк, ул.Заимская</t>
  </si>
  <si>
    <t>Система телеметрии ПРГШ Новосибирская область, г. Каргат, ул. Матросова</t>
  </si>
  <si>
    <t>Здание производственного участка Филиала ООО "Газпром газораспределение Томск" в Новосибирской области расположенного по адресу: ул. Носкова, д. 1В в г. Татарск Татарского района Новосибирской области (КВ 10)</t>
  </si>
  <si>
    <t>Устройство ограничения расхода газа (6 объектов)</t>
  </si>
  <si>
    <t>Г/пр 12209 пм НО, с.Ивановка до с.Новопервомайское</t>
  </si>
  <si>
    <t>Г/пр 15084 пм НО, г.Болотное-с.Баратаевка</t>
  </si>
  <si>
    <t>Г/пр 15923 пм НО, р.п. Чаны, п.Озеро Карачи Чановского р-на</t>
  </si>
  <si>
    <t>Г/пр 17450 пм НО, г.Искитим-п.Чернореченский-с.Лебедевка</t>
  </si>
  <si>
    <t>Г/пр 23210 пм НО, с.Первотроицк-п.Кубанский</t>
  </si>
  <si>
    <t>Г/пр 59768 пм НО, до р.п.Маслянино</t>
  </si>
  <si>
    <t>Г/пр 7089 пм НО, от г.Куйбышева до с.Нагорное</t>
  </si>
  <si>
    <t>по Республике Алтай</t>
  </si>
  <si>
    <t>Здание 2-этажное нежилое г. Горно-Алтайск, ул. Ленина, 245А (инв. №В0001649)</t>
  </si>
  <si>
    <t>Автомобиль УАЗ Пикап с газобалонным оборудованием для компримированного природного газа</t>
  </si>
  <si>
    <t>Г/пр 240  пм Иркутская обл., от ГРС Осиновка до п.Гидростроитель</t>
  </si>
  <si>
    <t>«Распределительный газопровод среднего давления ж.р. Ягуновский
г. Кемерово» 1 очередь (СН 045)</t>
  </si>
  <si>
    <t>«Распределительный газопровод среднего давления по ул. Плодопитомник г. Кемерово» (СН 046)</t>
  </si>
  <si>
    <t>списание г/пр омск</t>
  </si>
  <si>
    <t>списание тех.план новосибирск</t>
  </si>
  <si>
    <t>списание лизы чайкиной</t>
  </si>
  <si>
    <t>3.2</t>
  </si>
  <si>
    <t>4.2</t>
  </si>
  <si>
    <t>4.3</t>
  </si>
  <si>
    <t>4.4</t>
  </si>
  <si>
    <t>4.5</t>
  </si>
  <si>
    <t>5.2</t>
  </si>
  <si>
    <t>5.3</t>
  </si>
  <si>
    <t>5.4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</si>
  <si>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</si>
  <si>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</si>
  <si>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</si>
  <si>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</si>
  <si>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</si>
  <si>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</si>
  <si>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</si>
  <si>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</si>
  <si>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</si>
  <si>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</si>
  <si>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</si>
  <si>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</si>
  <si>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</si>
  <si>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</si>
  <si>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7.2</t>
  </si>
  <si>
    <t>7.3</t>
  </si>
  <si>
    <t>8.2</t>
  </si>
  <si>
    <t>8.3</t>
  </si>
  <si>
    <t>8.4</t>
  </si>
  <si>
    <t>3.3</t>
  </si>
  <si>
    <t>4.6</t>
  </si>
  <si>
    <t>4.7</t>
  </si>
  <si>
    <t>4.8</t>
  </si>
  <si>
    <t>4.9</t>
  </si>
  <si>
    <t>8.5</t>
  </si>
  <si>
    <t>8.6</t>
  </si>
  <si>
    <t>8.7</t>
  </si>
  <si>
    <t>8.8</t>
  </si>
  <si>
    <t>по Иркутской области</t>
  </si>
  <si>
    <t>10.04.2018</t>
  </si>
  <si>
    <t>31.12.2019</t>
  </si>
  <si>
    <t>01.01.2018</t>
  </si>
  <si>
    <t>31.12.2018</t>
  </si>
  <si>
    <t>01.10.2017</t>
  </si>
  <si>
    <t>01.04.2018</t>
  </si>
  <si>
    <t>01.10.2018</t>
  </si>
  <si>
    <t>30.09.2019</t>
  </si>
  <si>
    <t>01.12.2018</t>
  </si>
  <si>
    <t>30.06.2019</t>
  </si>
  <si>
    <t>30.06.2020</t>
  </si>
  <si>
    <t xml:space="preserve">ПЭ 110х10 </t>
  </si>
  <si>
    <t>-</t>
  </si>
  <si>
    <t>ПЭ 100 SDR11 110х10</t>
  </si>
  <si>
    <t>ПЭ 110х10</t>
  </si>
  <si>
    <t>ПЭ32, 63, 110, 160, 225 мм                       Сталь 32, 57, 108, 159, 219 мм</t>
  </si>
  <si>
    <t>ПЭ32, 63, 110, 160, 225мм,                          Сталь 32, 57, 108, 159, 219мм</t>
  </si>
  <si>
    <t>спецнадбавка в рамках Программы газификации Кемеровской области на 2015-2019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 (корректировка 5 - 2018)</t>
  </si>
  <si>
    <t>спецнадбавка в рамках Программы газификации Новосибирской области на 2018-2019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</t>
  </si>
  <si>
    <t>01.12.2015</t>
  </si>
  <si>
    <t>31.12.2020</t>
  </si>
  <si>
    <t>Материал сталь.
Ø1020 х 10 мм</t>
  </si>
  <si>
    <t>01.06.2016</t>
  </si>
  <si>
    <t>01.10.2015</t>
  </si>
  <si>
    <t>ПЭ 160</t>
  </si>
  <si>
    <t>ПЭ 225</t>
  </si>
  <si>
    <t>01.01.2017</t>
  </si>
  <si>
    <t>31.12.2022</t>
  </si>
  <si>
    <t>30.09.2018</t>
  </si>
  <si>
    <t>сталь, 426х8</t>
  </si>
  <si>
    <t>01.07.2018</t>
  </si>
  <si>
    <t>диаметром 160 мм, 110 мм, 63 мм</t>
  </si>
  <si>
    <t>01.07.2017</t>
  </si>
  <si>
    <t>ПЭ 100 SDR11 D 160х14,6, D 110х10, D63x5,8,  D159х4,5 (ст.)</t>
  </si>
  <si>
    <t>ПЭ 100 SDR11 110х10, D63x5,8, D108х4,0 (ст.)</t>
  </si>
  <si>
    <t>Всего</t>
  </si>
  <si>
    <t>по г. Колпашево</t>
  </si>
  <si>
    <t>зона ООО "Газпром газораспределение Томск"</t>
  </si>
  <si>
    <t>8.9</t>
  </si>
  <si>
    <t>спецнадбавка в рамках Программы газификации Томской области на 2014-2018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Томск»(корр. 2)</t>
  </si>
  <si>
    <t>зона АО "Сибирьгазсервис"</t>
  </si>
  <si>
    <t>зона АО "ГазТрансКом"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</si>
</sst>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50;&#1055;&#1069;%20&#1087;&#1086;%20&#1048;&#1055;%20&#1079;&#1072;%202018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50;&#1072;&#1087;&#1057;&#1090;&#1088;&#1086;&#1080;&#1090;\&#1043;&#1088;&#1091;&#1087;&#1087;&#1072;\&#1055;&#1050;&#1042;_&#1086;&#1090;&#1095;&#1077;&#1090;&#1099;\2018\2018_4%20&#1082;&#1074;\&#1059;&#1050;&#1057;&#1048;-2%20&#1079;&#1072;%202018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КПЭ"/>
      <sheetName val="ИП 2018 факт"/>
      <sheetName val="Таблица для расчета КПЭ 2"/>
      <sheetName val="Таблица для расчета КПЭ2 (с ТП)"/>
    </sheetNames>
    <sheetDataSet>
      <sheetData sheetId="1">
        <row r="9">
          <cell r="F9">
            <v>75721.00708000001</v>
          </cell>
        </row>
        <row r="10">
          <cell r="F10">
            <v>1794.1098900000002</v>
          </cell>
        </row>
        <row r="11">
          <cell r="F11">
            <v>3328.69117</v>
          </cell>
        </row>
        <row r="12">
          <cell r="F12">
            <v>12120.861400000002</v>
          </cell>
        </row>
        <row r="13">
          <cell r="E13">
            <v>5373.52088</v>
          </cell>
        </row>
        <row r="14">
          <cell r="G14">
            <v>1408.04622</v>
          </cell>
        </row>
        <row r="15">
          <cell r="G15">
            <v>493.1977300000001</v>
          </cell>
        </row>
        <row r="16">
          <cell r="G16">
            <v>4353.813340000001</v>
          </cell>
        </row>
        <row r="17">
          <cell r="E17">
            <v>34423.78458</v>
          </cell>
        </row>
        <row r="18">
          <cell r="E18">
            <v>23857.919609999997</v>
          </cell>
        </row>
        <row r="20">
          <cell r="F20">
            <v>507.11025</v>
          </cell>
        </row>
        <row r="21">
          <cell r="F21">
            <v>11.87884</v>
          </cell>
        </row>
        <row r="27">
          <cell r="E27">
            <v>31397.986640000003</v>
          </cell>
        </row>
        <row r="28">
          <cell r="F28">
            <v>9604.502400000001</v>
          </cell>
        </row>
        <row r="29">
          <cell r="G29">
            <v>8271.87296</v>
          </cell>
        </row>
        <row r="31">
          <cell r="G31">
            <v>484.39673</v>
          </cell>
        </row>
        <row r="32">
          <cell r="G32">
            <v>42.30932</v>
          </cell>
        </row>
        <row r="33">
          <cell r="G33">
            <v>445.19768</v>
          </cell>
        </row>
        <row r="37">
          <cell r="F37">
            <v>1447.85945</v>
          </cell>
        </row>
        <row r="38">
          <cell r="F38">
            <v>908.6114099999999</v>
          </cell>
        </row>
        <row r="39">
          <cell r="F39">
            <v>394.63063</v>
          </cell>
        </row>
        <row r="40">
          <cell r="E40">
            <v>286.19176000000004</v>
          </cell>
        </row>
        <row r="41">
          <cell r="E41">
            <v>0.65307</v>
          </cell>
        </row>
        <row r="42">
          <cell r="E42">
            <v>0.65307</v>
          </cell>
        </row>
        <row r="43">
          <cell r="E43">
            <v>0.65311</v>
          </cell>
        </row>
        <row r="44">
          <cell r="E44">
            <v>0.65303</v>
          </cell>
        </row>
        <row r="45">
          <cell r="E45">
            <v>0.6531699999999999</v>
          </cell>
        </row>
        <row r="46">
          <cell r="E46">
            <v>0.65297</v>
          </cell>
        </row>
        <row r="47">
          <cell r="E47">
            <v>0.65319</v>
          </cell>
        </row>
        <row r="48">
          <cell r="E48">
            <v>0.6529299999999999</v>
          </cell>
        </row>
        <row r="49">
          <cell r="E49">
            <v>0.7535299999999999</v>
          </cell>
        </row>
        <row r="50">
          <cell r="G50">
            <v>35.035</v>
          </cell>
        </row>
        <row r="57">
          <cell r="E57">
            <v>143.43839000000003</v>
          </cell>
        </row>
        <row r="61">
          <cell r="E61">
            <v>3304.06186</v>
          </cell>
        </row>
        <row r="62">
          <cell r="F62">
            <v>36.80421</v>
          </cell>
        </row>
        <row r="63">
          <cell r="F63">
            <v>1.73783</v>
          </cell>
        </row>
        <row r="64">
          <cell r="E64">
            <v>12256.61517</v>
          </cell>
        </row>
        <row r="65">
          <cell r="E65">
            <v>1516.15657</v>
          </cell>
        </row>
        <row r="67">
          <cell r="G67">
            <v>125.1717</v>
          </cell>
        </row>
        <row r="68">
          <cell r="F68">
            <v>188.36998999999997</v>
          </cell>
        </row>
        <row r="77">
          <cell r="E77">
            <v>697.25485</v>
          </cell>
        </row>
        <row r="78">
          <cell r="H78">
            <v>27600.41305</v>
          </cell>
        </row>
        <row r="81">
          <cell r="F81">
            <v>3378.28521</v>
          </cell>
          <cell r="G81">
            <v>4878.439900000001</v>
          </cell>
        </row>
        <row r="82">
          <cell r="E82">
            <v>1633.05953</v>
          </cell>
        </row>
        <row r="84">
          <cell r="E84">
            <v>4249.05066</v>
          </cell>
        </row>
        <row r="85">
          <cell r="E85">
            <v>4523.37712</v>
          </cell>
        </row>
        <row r="86">
          <cell r="H86">
            <v>2137.85466</v>
          </cell>
        </row>
        <row r="91">
          <cell r="E91">
            <v>144.32631</v>
          </cell>
        </row>
        <row r="92">
          <cell r="E92">
            <v>76.9215</v>
          </cell>
        </row>
        <row r="93">
          <cell r="E93">
            <v>154.99504</v>
          </cell>
        </row>
        <row r="94">
          <cell r="E94">
            <v>76.9215</v>
          </cell>
        </row>
        <row r="95">
          <cell r="E95">
            <v>101.01217</v>
          </cell>
        </row>
        <row r="96">
          <cell r="E96">
            <v>101.01217</v>
          </cell>
        </row>
        <row r="97">
          <cell r="E97">
            <v>101.01217</v>
          </cell>
        </row>
        <row r="98">
          <cell r="E98">
            <v>144.32631</v>
          </cell>
        </row>
        <row r="99">
          <cell r="E99">
            <v>144.32631</v>
          </cell>
        </row>
        <row r="100">
          <cell r="E100">
            <v>76.9215</v>
          </cell>
        </row>
        <row r="101">
          <cell r="E101">
            <v>144.32631</v>
          </cell>
        </row>
        <row r="102">
          <cell r="E102">
            <v>76.9215</v>
          </cell>
        </row>
        <row r="111">
          <cell r="E111">
            <v>126.38925</v>
          </cell>
        </row>
        <row r="112">
          <cell r="E112">
            <v>952.8330500000001</v>
          </cell>
        </row>
        <row r="113">
          <cell r="E113">
            <v>652.43065</v>
          </cell>
        </row>
        <row r="114">
          <cell r="E114">
            <v>6146.9771200000005</v>
          </cell>
        </row>
        <row r="115">
          <cell r="E115">
            <v>5982.802610000001</v>
          </cell>
        </row>
        <row r="116">
          <cell r="E116">
            <v>1664.0180100000002</v>
          </cell>
        </row>
        <row r="117">
          <cell r="E117">
            <v>1106.57895</v>
          </cell>
          <cell r="F117">
            <v>388.984</v>
          </cell>
        </row>
        <row r="127">
          <cell r="E127">
            <v>651.88537</v>
          </cell>
        </row>
        <row r="130">
          <cell r="E130">
            <v>13320.815190000001</v>
          </cell>
          <cell r="F130">
            <v>179.56560000000002</v>
          </cell>
          <cell r="G130">
            <v>2685.10091</v>
          </cell>
        </row>
        <row r="152">
          <cell r="E152">
            <v>11061.58667</v>
          </cell>
        </row>
        <row r="153">
          <cell r="E153">
            <v>186.14381</v>
          </cell>
        </row>
        <row r="156">
          <cell r="E156">
            <v>418595.81734</v>
          </cell>
          <cell r="G156">
            <v>1252492.6478000002</v>
          </cell>
        </row>
        <row r="168">
          <cell r="E168">
            <v>10634</v>
          </cell>
        </row>
        <row r="169">
          <cell r="G169">
            <v>40799.14537</v>
          </cell>
        </row>
        <row r="170">
          <cell r="G170">
            <v>175534</v>
          </cell>
        </row>
        <row r="171">
          <cell r="F171">
            <v>69576.45455</v>
          </cell>
        </row>
        <row r="173">
          <cell r="G173">
            <v>61494</v>
          </cell>
        </row>
        <row r="174">
          <cell r="G174">
            <v>163724</v>
          </cell>
        </row>
        <row r="176">
          <cell r="E176">
            <v>135454.45455000002</v>
          </cell>
        </row>
        <row r="177">
          <cell r="G177">
            <v>122884</v>
          </cell>
        </row>
        <row r="178">
          <cell r="B178">
            <v>2104.45455</v>
          </cell>
        </row>
        <row r="180">
          <cell r="F180">
            <v>17246.454550000002</v>
          </cell>
        </row>
        <row r="181">
          <cell r="E181">
            <v>41376</v>
          </cell>
        </row>
        <row r="182">
          <cell r="F182">
            <v>46476.454549999995</v>
          </cell>
        </row>
        <row r="186">
          <cell r="E186">
            <v>31254</v>
          </cell>
        </row>
        <row r="187">
          <cell r="F187">
            <v>179466.45455000002</v>
          </cell>
        </row>
        <row r="188">
          <cell r="G188">
            <v>615314</v>
          </cell>
        </row>
        <row r="190">
          <cell r="G190">
            <v>72634</v>
          </cell>
        </row>
        <row r="191">
          <cell r="F191">
            <v>100506.45455</v>
          </cell>
        </row>
        <row r="192">
          <cell r="E192">
            <v>160194.45455000002</v>
          </cell>
        </row>
        <row r="204">
          <cell r="E204">
            <v>59834.016</v>
          </cell>
        </row>
        <row r="205">
          <cell r="E205">
            <v>96000</v>
          </cell>
        </row>
        <row r="206">
          <cell r="E206">
            <v>71000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Форма 21_сводная форма"/>
      <sheetName val="Форма 22"/>
      <sheetName val="Форма 23"/>
      <sheetName val="Форма 24"/>
      <sheetName val="Форма 25"/>
      <sheetName val="Форма 26"/>
      <sheetName val="Форма 27"/>
      <sheetName val="Форма 28"/>
      <sheetName val="Форма 29"/>
      <sheetName val="Форма 30"/>
      <sheetName val="Форма 31"/>
      <sheetName val="Форма 32"/>
      <sheetName val="Форма 33"/>
      <sheetName val="Форма 34"/>
      <sheetName val="Лист1"/>
    </sheetNames>
    <sheetDataSet>
      <sheetData sheetId="1">
        <row r="9">
          <cell r="F9">
            <v>2630036.4559299997</v>
          </cell>
        </row>
        <row r="35">
          <cell r="F35">
            <v>37.5</v>
          </cell>
        </row>
      </sheetData>
      <sheetData sheetId="2">
        <row r="10">
          <cell r="E10">
            <v>4388.52474</v>
          </cell>
        </row>
        <row r="11">
          <cell r="E11">
            <v>2244.1099999999997</v>
          </cell>
        </row>
        <row r="13">
          <cell r="E13">
            <v>2238.40485</v>
          </cell>
        </row>
        <row r="14">
          <cell r="E14">
            <v>875.8592299999999</v>
          </cell>
          <cell r="H14">
            <v>5373.52088</v>
          </cell>
        </row>
        <row r="20">
          <cell r="H20">
            <v>11.68734</v>
          </cell>
        </row>
        <row r="23">
          <cell r="H23">
            <v>1</v>
          </cell>
        </row>
        <row r="24">
          <cell r="H24">
            <v>2</v>
          </cell>
        </row>
        <row r="47">
          <cell r="E47">
            <v>1706.33823</v>
          </cell>
        </row>
        <row r="48">
          <cell r="E48">
            <v>3141.4093300000004</v>
          </cell>
        </row>
        <row r="49">
          <cell r="E49">
            <v>1879.2803000000001</v>
          </cell>
        </row>
      </sheetData>
      <sheetData sheetId="3">
        <row r="16">
          <cell r="F16">
            <v>78.46112</v>
          </cell>
          <cell r="I16">
            <v>143.43839000000003</v>
          </cell>
        </row>
        <row r="21">
          <cell r="F21">
            <v>625.1158700000001</v>
          </cell>
        </row>
        <row r="61">
          <cell r="F61">
            <v>4269.61077</v>
          </cell>
          <cell r="I61">
            <v>12256.61517</v>
          </cell>
        </row>
        <row r="63">
          <cell r="F63">
            <v>1881.1537899999998</v>
          </cell>
          <cell r="I63">
            <v>1516.15657</v>
          </cell>
        </row>
        <row r="65">
          <cell r="F65">
            <v>2352.4048</v>
          </cell>
          <cell r="I65">
            <v>27600.41305</v>
          </cell>
        </row>
      </sheetData>
      <sheetData sheetId="4">
        <row r="57">
          <cell r="H57">
            <v>4454.55</v>
          </cell>
        </row>
        <row r="58">
          <cell r="H58">
            <v>4454.55</v>
          </cell>
        </row>
        <row r="59">
          <cell r="H59">
            <v>4454.55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SheetLayoutView="100" zoomScalePageLayoutView="0" workbookViewId="0" topLeftCell="A40">
      <selection activeCell="DI45" sqref="DI45:DX45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1" t="s">
        <v>42</v>
      </c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80:137" s="8" customFormat="1" ht="11.25">
      <c r="CB4" s="39" t="s">
        <v>6</v>
      </c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</row>
    <row r="5" spans="42:47" s="13" customFormat="1" ht="15.75">
      <c r="AP5" s="15" t="s">
        <v>45</v>
      </c>
      <c r="AQ5" s="40" t="s">
        <v>43</v>
      </c>
      <c r="AR5" s="40"/>
      <c r="AS5" s="40"/>
      <c r="AT5" s="40"/>
      <c r="AU5" s="13" t="s">
        <v>26</v>
      </c>
    </row>
    <row r="6" spans="1:161" s="13" customFormat="1" ht="21.75" customHeight="1">
      <c r="A6" s="59" t="s">
        <v>44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8" spans="1:161" s="16" customFormat="1" ht="28.5" customHeight="1">
      <c r="A8" s="50" t="s">
        <v>9</v>
      </c>
      <c r="B8" s="51"/>
      <c r="C8" s="51"/>
      <c r="D8" s="51"/>
      <c r="E8" s="51"/>
      <c r="F8" s="51"/>
      <c r="G8" s="51"/>
      <c r="H8" s="52"/>
      <c r="I8" s="50" t="s">
        <v>10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/>
      <c r="AQ8" s="56" t="s">
        <v>13</v>
      </c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8"/>
      <c r="BS8" s="56" t="s">
        <v>14</v>
      </c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8"/>
      <c r="DI8" s="56" t="s">
        <v>18</v>
      </c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8"/>
    </row>
    <row r="9" spans="1:161" s="16" customFormat="1" ht="66" customHeight="1">
      <c r="A9" s="53"/>
      <c r="B9" s="54"/>
      <c r="C9" s="54"/>
      <c r="D9" s="54"/>
      <c r="E9" s="54"/>
      <c r="F9" s="54"/>
      <c r="G9" s="54"/>
      <c r="H9" s="55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56" t="s">
        <v>11</v>
      </c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8"/>
      <c r="BE9" s="56" t="s">
        <v>12</v>
      </c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8"/>
      <c r="BS9" s="56" t="s">
        <v>15</v>
      </c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8"/>
      <c r="CG9" s="56" t="s">
        <v>16</v>
      </c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8"/>
      <c r="CU9" s="56" t="s">
        <v>17</v>
      </c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8"/>
      <c r="DI9" s="56" t="s">
        <v>19</v>
      </c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8"/>
      <c r="DY9" s="56" t="s">
        <v>20</v>
      </c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8"/>
      <c r="EO9" s="56" t="s">
        <v>21</v>
      </c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8"/>
    </row>
    <row r="10" spans="1:161" s="16" customFormat="1" ht="12.75">
      <c r="A10" s="47" t="s">
        <v>0</v>
      </c>
      <c r="B10" s="48"/>
      <c r="C10" s="48"/>
      <c r="D10" s="48"/>
      <c r="E10" s="48"/>
      <c r="F10" s="48"/>
      <c r="G10" s="48"/>
      <c r="H10" s="49"/>
      <c r="I10" s="47" t="s">
        <v>1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47" t="s">
        <v>2</v>
      </c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9"/>
      <c r="BE10" s="47" t="s">
        <v>3</v>
      </c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S10" s="47" t="s">
        <v>4</v>
      </c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9"/>
      <c r="CG10" s="47" t="s">
        <v>5</v>
      </c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9"/>
      <c r="CU10" s="47" t="s">
        <v>8</v>
      </c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9"/>
      <c r="DI10" s="47" t="s">
        <v>22</v>
      </c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9"/>
      <c r="DY10" s="47" t="s">
        <v>23</v>
      </c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9"/>
      <c r="EO10" s="47" t="s">
        <v>24</v>
      </c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9"/>
    </row>
    <row r="11" spans="1:161" s="18" customFormat="1" ht="12.75">
      <c r="A11" s="36" t="s">
        <v>0</v>
      </c>
      <c r="B11" s="37"/>
      <c r="C11" s="37"/>
      <c r="D11" s="37"/>
      <c r="E11" s="37"/>
      <c r="F11" s="37"/>
      <c r="G11" s="37"/>
      <c r="H11" s="38"/>
      <c r="I11" s="17"/>
      <c r="J11" s="42" t="s">
        <v>27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36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8"/>
      <c r="BE11" s="36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8"/>
      <c r="BS11" s="35">
        <f>BS12+BS29+BS45+BS49</f>
        <v>501829.12739000004</v>
      </c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4"/>
      <c r="CG11" s="35">
        <f>CG12+CG29+CG45+CG49</f>
        <v>492844.76217999996</v>
      </c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2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4"/>
      <c r="DI11" s="32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4"/>
      <c r="DY11" s="32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4"/>
      <c r="EO11" s="32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4"/>
    </row>
    <row r="12" spans="1:161" s="18" customFormat="1" ht="44.25" customHeight="1">
      <c r="A12" s="36" t="s">
        <v>1</v>
      </c>
      <c r="B12" s="37"/>
      <c r="C12" s="37"/>
      <c r="D12" s="37"/>
      <c r="E12" s="37"/>
      <c r="F12" s="37"/>
      <c r="G12" s="37"/>
      <c r="H12" s="38"/>
      <c r="I12" s="17"/>
      <c r="J12" s="42" t="s">
        <v>28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8"/>
      <c r="BE12" s="36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8"/>
      <c r="BS12" s="35">
        <f>BS14+BS17+BS23</f>
        <v>122247.27359000001</v>
      </c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4"/>
      <c r="CG12" s="35">
        <f>CG14+CG17+CG23</f>
        <v>113262.90838000001</v>
      </c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4"/>
      <c r="CU12" s="32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4"/>
      <c r="DI12" s="32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4"/>
      <c r="DY12" s="32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4"/>
      <c r="EO12" s="32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4"/>
    </row>
    <row r="13" spans="1:161" s="16" customFormat="1" ht="12.75">
      <c r="A13" s="23" t="s">
        <v>29</v>
      </c>
      <c r="B13" s="24"/>
      <c r="C13" s="24"/>
      <c r="D13" s="24"/>
      <c r="E13" s="24"/>
      <c r="F13" s="24"/>
      <c r="G13" s="24"/>
      <c r="H13" s="25"/>
      <c r="I13" s="1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23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3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5"/>
      <c r="BS13" s="20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2"/>
      <c r="CG13" s="20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2"/>
      <c r="CU13" s="20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2"/>
      <c r="DI13" s="20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2"/>
      <c r="DY13" s="20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2"/>
      <c r="EO13" s="20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2"/>
    </row>
    <row r="14" spans="1:161" s="18" customFormat="1" ht="37.5" customHeight="1">
      <c r="A14" s="36" t="s">
        <v>2</v>
      </c>
      <c r="B14" s="37"/>
      <c r="C14" s="37"/>
      <c r="D14" s="37"/>
      <c r="E14" s="37"/>
      <c r="F14" s="37"/>
      <c r="G14" s="37"/>
      <c r="H14" s="38"/>
      <c r="I14" s="17"/>
      <c r="J14" s="42" t="s">
        <v>30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36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8"/>
      <c r="BE14" s="36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8"/>
      <c r="BS14" s="44">
        <f>SUM(BS15:CF16)</f>
        <v>6471.27962</v>
      </c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44">
        <f>SUM(CG15:CT16)</f>
        <v>5516.95927</v>
      </c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6"/>
      <c r="CU14" s="44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6"/>
      <c r="DI14" s="32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4"/>
      <c r="DY14" s="32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4"/>
      <c r="EO14" s="32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4"/>
    </row>
    <row r="15" spans="1:161" s="16" customFormat="1" ht="162.75" customHeight="1">
      <c r="A15" s="23" t="s">
        <v>31</v>
      </c>
      <c r="B15" s="24"/>
      <c r="C15" s="24"/>
      <c r="D15" s="24"/>
      <c r="E15" s="24"/>
      <c r="F15" s="24"/>
      <c r="G15" s="24"/>
      <c r="H15" s="25"/>
      <c r="I15" s="19"/>
      <c r="J15" s="26" t="s">
        <v>46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3" t="s">
        <v>193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5"/>
      <c r="BE15" s="23" t="s">
        <v>194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5"/>
      <c r="BS15" s="28">
        <f>'[2]Форма 22'!$E$14+'[2]Форма 22'!$H$14</f>
        <v>6249.38011</v>
      </c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2"/>
      <c r="CG15" s="28">
        <f>'[1]ИП 2018 факт'!$E$13</f>
        <v>5373.52088</v>
      </c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29" t="s">
        <v>206</v>
      </c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1"/>
      <c r="DI15" s="20">
        <v>10.1</v>
      </c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2"/>
      <c r="DY15" s="20" t="s">
        <v>196</v>
      </c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2"/>
      <c r="EO15" s="20" t="s">
        <v>179</v>
      </c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2"/>
    </row>
    <row r="16" spans="1:161" s="16" customFormat="1" ht="42" customHeight="1">
      <c r="A16" s="23" t="s">
        <v>130</v>
      </c>
      <c r="B16" s="24"/>
      <c r="C16" s="24"/>
      <c r="D16" s="24"/>
      <c r="E16" s="24"/>
      <c r="F16" s="24"/>
      <c r="G16" s="24"/>
      <c r="H16" s="25"/>
      <c r="I16" s="19"/>
      <c r="J16" s="26" t="s">
        <v>54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23" t="s">
        <v>171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 t="s">
        <v>195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28">
        <f>'[2]Форма 23'!$F$16+'[2]Форма 23'!$I$16</f>
        <v>221.89951000000002</v>
      </c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8">
        <f>'[1]ИП 2018 факт'!$E$57</f>
        <v>143.43839000000003</v>
      </c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20" t="s">
        <v>51</v>
      </c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2"/>
      <c r="DI16" s="20" t="s">
        <v>179</v>
      </c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2"/>
      <c r="DY16" s="20" t="s">
        <v>179</v>
      </c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2"/>
      <c r="EO16" s="20" t="s">
        <v>179</v>
      </c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18" customFormat="1" ht="12.75">
      <c r="A17" s="36" t="s">
        <v>3</v>
      </c>
      <c r="B17" s="37"/>
      <c r="C17" s="37"/>
      <c r="D17" s="37"/>
      <c r="E17" s="37"/>
      <c r="F17" s="37"/>
      <c r="G17" s="37"/>
      <c r="H17" s="38"/>
      <c r="I17" s="17"/>
      <c r="J17" s="42" t="s">
        <v>32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3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8"/>
      <c r="BE17" s="36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8"/>
      <c r="BS17" s="35">
        <f>SUM(BS18:CF22)</f>
        <v>89971.86066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4"/>
      <c r="CG17" s="35">
        <f>SUM(CG18:CT22)</f>
        <v>89971.86066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4"/>
      <c r="CU17" s="32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32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4"/>
      <c r="DY17" s="32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4"/>
      <c r="EO17" s="32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4"/>
    </row>
    <row r="18" spans="1:161" s="16" customFormat="1" ht="39.75" customHeight="1">
      <c r="A18" s="23" t="s">
        <v>33</v>
      </c>
      <c r="B18" s="24"/>
      <c r="C18" s="24"/>
      <c r="D18" s="24"/>
      <c r="E18" s="24"/>
      <c r="F18" s="24"/>
      <c r="G18" s="24"/>
      <c r="H18" s="25"/>
      <c r="I18" s="19"/>
      <c r="J18" s="26" t="s">
        <v>49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3" t="s">
        <v>167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 t="s">
        <v>168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28">
        <f>CG18</f>
        <v>34423.78458</v>
      </c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2"/>
      <c r="CG18" s="28">
        <f>'[1]ИП 2018 факт'!$E$17</f>
        <v>34423.78458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2"/>
      <c r="CU18" s="29" t="s">
        <v>206</v>
      </c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1"/>
      <c r="DI18" s="20">
        <v>27.63</v>
      </c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2"/>
      <c r="DY18" s="29" t="s">
        <v>182</v>
      </c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1"/>
      <c r="EO18" s="20">
        <v>7</v>
      </c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16" customFormat="1" ht="61.5" customHeight="1">
      <c r="A19" s="23" t="s">
        <v>131</v>
      </c>
      <c r="B19" s="24"/>
      <c r="C19" s="24"/>
      <c r="D19" s="24"/>
      <c r="E19" s="24"/>
      <c r="F19" s="24"/>
      <c r="G19" s="24"/>
      <c r="H19" s="25"/>
      <c r="I19" s="19"/>
      <c r="J19" s="26" t="s">
        <v>50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7"/>
      <c r="AQ19" s="23" t="s">
        <v>167</v>
      </c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3" t="s">
        <v>168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5"/>
      <c r="BS19" s="28">
        <f>CG19</f>
        <v>23857.919609999997</v>
      </c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2"/>
      <c r="CG19" s="28">
        <f>'[1]ИП 2018 факт'!$E$18</f>
        <v>23857.919609999997</v>
      </c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2"/>
      <c r="CU19" s="29" t="s">
        <v>206</v>
      </c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1"/>
      <c r="DI19" s="20">
        <v>8.19</v>
      </c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2"/>
      <c r="DY19" s="29" t="s">
        <v>183</v>
      </c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1"/>
      <c r="EO19" s="20">
        <v>2</v>
      </c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16" customFormat="1" ht="78" customHeight="1">
      <c r="A20" s="23" t="s">
        <v>132</v>
      </c>
      <c r="B20" s="24"/>
      <c r="C20" s="24"/>
      <c r="D20" s="24"/>
      <c r="E20" s="24"/>
      <c r="F20" s="24"/>
      <c r="G20" s="24"/>
      <c r="H20" s="25"/>
      <c r="I20" s="19"/>
      <c r="J20" s="26" t="s">
        <v>47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7"/>
      <c r="AQ20" s="23" t="s">
        <v>169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3" t="s">
        <v>170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5"/>
      <c r="BS20" s="28">
        <f>CG20</f>
        <v>31397.986640000003</v>
      </c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8">
        <f>'[1]ИП 2018 факт'!$E$27</f>
        <v>31397.986640000003</v>
      </c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29" t="s">
        <v>84</v>
      </c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1"/>
      <c r="DI20" s="20" t="s">
        <v>179</v>
      </c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2"/>
      <c r="DY20" s="20" t="s">
        <v>179</v>
      </c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2"/>
      <c r="EO20" s="20" t="s">
        <v>179</v>
      </c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16" customFormat="1" ht="64.5" customHeight="1">
      <c r="A21" s="23" t="s">
        <v>133</v>
      </c>
      <c r="B21" s="24"/>
      <c r="C21" s="24"/>
      <c r="D21" s="24"/>
      <c r="E21" s="24"/>
      <c r="F21" s="24"/>
      <c r="G21" s="24"/>
      <c r="H21" s="25"/>
      <c r="I21" s="19"/>
      <c r="J21" s="26" t="s">
        <v>48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7"/>
      <c r="AQ21" s="23" t="s">
        <v>197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  <c r="BE21" s="23" t="s">
        <v>170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5"/>
      <c r="BS21" s="28">
        <f>CG21</f>
        <v>286.19176000000004</v>
      </c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2"/>
      <c r="CG21" s="28">
        <f>'[1]ИП 2018 факт'!$E$40</f>
        <v>286.19176000000004</v>
      </c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20" t="s">
        <v>51</v>
      </c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2"/>
      <c r="DI21" s="20" t="s">
        <v>179</v>
      </c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2"/>
      <c r="DY21" s="20" t="s">
        <v>179</v>
      </c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2"/>
      <c r="EO21" s="20" t="s">
        <v>179</v>
      </c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16" customFormat="1" ht="55.5" customHeight="1">
      <c r="A22" s="23" t="s">
        <v>134</v>
      </c>
      <c r="B22" s="24"/>
      <c r="C22" s="24"/>
      <c r="D22" s="24"/>
      <c r="E22" s="24"/>
      <c r="F22" s="24"/>
      <c r="G22" s="24"/>
      <c r="H22" s="25"/>
      <c r="I22" s="19"/>
      <c r="J22" s="26" t="s">
        <v>53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3" t="s">
        <v>173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  <c r="BE22" s="23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5"/>
      <c r="BS22" s="28">
        <f>CG22</f>
        <v>5.97807</v>
      </c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2"/>
      <c r="CG22" s="28">
        <f>SUM('[1]ИП 2018 факт'!$E$41:$E$49)</f>
        <v>5.97807</v>
      </c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2"/>
      <c r="CU22" s="20" t="s">
        <v>51</v>
      </c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2"/>
      <c r="DI22" s="20" t="s">
        <v>179</v>
      </c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2"/>
      <c r="DY22" s="20" t="s">
        <v>179</v>
      </c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2"/>
      <c r="EO22" s="20" t="s">
        <v>179</v>
      </c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2"/>
    </row>
    <row r="23" spans="1:161" s="18" customFormat="1" ht="25.5" customHeight="1">
      <c r="A23" s="36" t="s">
        <v>4</v>
      </c>
      <c r="B23" s="37"/>
      <c r="C23" s="37"/>
      <c r="D23" s="37"/>
      <c r="E23" s="37"/>
      <c r="F23" s="37"/>
      <c r="G23" s="37"/>
      <c r="H23" s="38"/>
      <c r="I23" s="17"/>
      <c r="J23" s="42" t="s">
        <v>34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36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6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8"/>
      <c r="BS23" s="35">
        <f>SUM(BS24:CF27)</f>
        <v>25804.13331</v>
      </c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4"/>
      <c r="CG23" s="35">
        <f>SUM(CG24:CT27)</f>
        <v>17774.08845</v>
      </c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4"/>
      <c r="CU23" s="35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4"/>
      <c r="DI23" s="32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4"/>
      <c r="DY23" s="32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4"/>
      <c r="EO23" s="32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4"/>
    </row>
    <row r="24" spans="1:161" s="16" customFormat="1" ht="103.5" customHeight="1">
      <c r="A24" s="23" t="s">
        <v>35</v>
      </c>
      <c r="B24" s="24"/>
      <c r="C24" s="24"/>
      <c r="D24" s="24"/>
      <c r="E24" s="24"/>
      <c r="F24" s="24"/>
      <c r="G24" s="24"/>
      <c r="H24" s="25"/>
      <c r="I24" s="19"/>
      <c r="J24" s="26" t="s">
        <v>55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7"/>
      <c r="AQ24" s="23" t="s">
        <v>193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5"/>
      <c r="BE24" s="23" t="s">
        <v>170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5"/>
      <c r="BS24" s="28">
        <f>'[2]Форма 22'!$E$49+CG24</f>
        <v>5183.34216</v>
      </c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2"/>
      <c r="CG24" s="28">
        <f>'[1]ИП 2018 факт'!$E$61</f>
        <v>3304.06186</v>
      </c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2"/>
      <c r="CU24" s="29" t="s">
        <v>206</v>
      </c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1"/>
      <c r="DI24" s="20">
        <v>0.64</v>
      </c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2"/>
      <c r="DY24" s="20" t="s">
        <v>181</v>
      </c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2"/>
      <c r="EO24" s="20" t="s">
        <v>179</v>
      </c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16" customFormat="1" ht="86.25" customHeight="1">
      <c r="A25" s="23" t="s">
        <v>135</v>
      </c>
      <c r="B25" s="24"/>
      <c r="C25" s="24"/>
      <c r="D25" s="24"/>
      <c r="E25" s="24"/>
      <c r="F25" s="24"/>
      <c r="G25" s="24"/>
      <c r="H25" s="25"/>
      <c r="I25" s="19"/>
      <c r="J25" s="26" t="s">
        <v>56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7"/>
      <c r="AQ25" s="23" t="s">
        <v>193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5"/>
      <c r="BE25" s="23" t="s">
        <v>170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5"/>
      <c r="BS25" s="28">
        <f>'[2]Форма 23'!$F$61+'[2]Форма 23'!$I$61</f>
        <v>16526.22594</v>
      </c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2"/>
      <c r="CG25" s="28">
        <f>'[1]ИП 2018 факт'!$E$64</f>
        <v>12256.61517</v>
      </c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2"/>
      <c r="CU25" s="29" t="s">
        <v>206</v>
      </c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1"/>
      <c r="DI25" s="20">
        <v>2.773</v>
      </c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2"/>
      <c r="DY25" s="29" t="s">
        <v>198</v>
      </c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1"/>
      <c r="EO25" s="20" t="s">
        <v>179</v>
      </c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2"/>
    </row>
    <row r="26" spans="1:161" s="16" customFormat="1" ht="78" customHeight="1">
      <c r="A26" s="23" t="s">
        <v>136</v>
      </c>
      <c r="B26" s="24"/>
      <c r="C26" s="24"/>
      <c r="D26" s="24"/>
      <c r="E26" s="24"/>
      <c r="F26" s="24"/>
      <c r="G26" s="24"/>
      <c r="H26" s="25"/>
      <c r="I26" s="19"/>
      <c r="J26" s="26" t="s">
        <v>57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7"/>
      <c r="AQ26" s="23" t="s">
        <v>193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5"/>
      <c r="BE26" s="23" t="s">
        <v>170</v>
      </c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5"/>
      <c r="BS26" s="28">
        <f>'[2]Форма 23'!$F$63+'[2]Форма 23'!$I$63</f>
        <v>3397.31036</v>
      </c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2"/>
      <c r="CG26" s="28">
        <f>'[1]ИП 2018 факт'!$E$65</f>
        <v>1516.15657</v>
      </c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2"/>
      <c r="CU26" s="29" t="s">
        <v>206</v>
      </c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1"/>
      <c r="DI26" s="20">
        <v>3.4</v>
      </c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2"/>
      <c r="DY26" s="20" t="s">
        <v>191</v>
      </c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2"/>
      <c r="EO26" s="20" t="s">
        <v>179</v>
      </c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2"/>
    </row>
    <row r="27" spans="1:161" s="16" customFormat="1" ht="61.5" customHeight="1">
      <c r="A27" s="23" t="s">
        <v>137</v>
      </c>
      <c r="B27" s="24"/>
      <c r="C27" s="24"/>
      <c r="D27" s="24"/>
      <c r="E27" s="24"/>
      <c r="F27" s="24"/>
      <c r="G27" s="24"/>
      <c r="H27" s="25"/>
      <c r="I27" s="19"/>
      <c r="J27" s="26" t="s">
        <v>58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7"/>
      <c r="AQ27" s="23" t="s">
        <v>169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5"/>
      <c r="BE27" s="23" t="s">
        <v>187</v>
      </c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5"/>
      <c r="BS27" s="28">
        <f>CG27</f>
        <v>697.25485</v>
      </c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2"/>
      <c r="CG27" s="28">
        <f>'[1]ИП 2018 факт'!$E$77</f>
        <v>697.25485</v>
      </c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2"/>
      <c r="CU27" s="20" t="s">
        <v>51</v>
      </c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2"/>
      <c r="DI27" s="20" t="s">
        <v>179</v>
      </c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2"/>
      <c r="DY27" s="20" t="s">
        <v>179</v>
      </c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2"/>
      <c r="EO27" s="20" t="s">
        <v>179</v>
      </c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2"/>
    </row>
    <row r="28" spans="1:161" s="16" customFormat="1" ht="12.75">
      <c r="A28" s="23"/>
      <c r="B28" s="24"/>
      <c r="C28" s="24"/>
      <c r="D28" s="24"/>
      <c r="E28" s="24"/>
      <c r="F28" s="24"/>
      <c r="G28" s="24"/>
      <c r="H28" s="25"/>
      <c r="I28" s="19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7"/>
      <c r="AQ28" s="23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5"/>
      <c r="BE28" s="23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5"/>
      <c r="BS28" s="20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2"/>
      <c r="CG28" s="20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2"/>
      <c r="CU28" s="20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2"/>
      <c r="DI28" s="20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2"/>
      <c r="DY28" s="20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2"/>
      <c r="EO28" s="20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18" customFormat="1" ht="38.25" customHeight="1">
      <c r="A29" s="36" t="s">
        <v>5</v>
      </c>
      <c r="B29" s="37"/>
      <c r="C29" s="37"/>
      <c r="D29" s="37"/>
      <c r="E29" s="37"/>
      <c r="F29" s="37"/>
      <c r="G29" s="37"/>
      <c r="H29" s="38"/>
      <c r="I29" s="17"/>
      <c r="J29" s="42" t="s">
        <v>36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Q29" s="36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8"/>
      <c r="BE29" s="36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8"/>
      <c r="BS29" s="35">
        <f>SUM(BS30:CF44)</f>
        <v>42539.384110000006</v>
      </c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4"/>
      <c r="CG29" s="35">
        <f>SUM(CG30:CT44)</f>
        <v>42539.384110000006</v>
      </c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4"/>
      <c r="CU29" s="32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4"/>
      <c r="DI29" s="32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4"/>
      <c r="DY29" s="32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4"/>
      <c r="EO29" s="32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4"/>
    </row>
    <row r="30" spans="1:161" s="16" customFormat="1" ht="18" customHeight="1">
      <c r="A30" s="23" t="s">
        <v>37</v>
      </c>
      <c r="B30" s="24"/>
      <c r="C30" s="24"/>
      <c r="D30" s="24"/>
      <c r="E30" s="24"/>
      <c r="F30" s="24"/>
      <c r="G30" s="24"/>
      <c r="H30" s="25"/>
      <c r="I30" s="19"/>
      <c r="J30" s="26" t="s">
        <v>59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7"/>
      <c r="AQ30" s="23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5"/>
      <c r="BE30" s="23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5"/>
      <c r="BS30" s="28">
        <f>CG30</f>
        <v>1633.05953</v>
      </c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2"/>
      <c r="CG30" s="28">
        <f>'[1]ИП 2018 факт'!$E$82</f>
        <v>1633.05953</v>
      </c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2"/>
      <c r="CU30" s="20" t="s">
        <v>51</v>
      </c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2"/>
      <c r="DI30" s="20" t="s">
        <v>179</v>
      </c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2"/>
      <c r="DY30" s="20" t="s">
        <v>179</v>
      </c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2"/>
      <c r="EO30" s="20" t="s">
        <v>179</v>
      </c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16" customFormat="1" ht="12.75">
      <c r="A31" s="23" t="s">
        <v>138</v>
      </c>
      <c r="B31" s="24"/>
      <c r="C31" s="24"/>
      <c r="D31" s="24"/>
      <c r="E31" s="24"/>
      <c r="F31" s="24"/>
      <c r="G31" s="24"/>
      <c r="H31" s="25"/>
      <c r="I31" s="19"/>
      <c r="J31" s="26" t="s">
        <v>60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7"/>
      <c r="AQ31" s="23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5"/>
      <c r="BE31" s="23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5"/>
      <c r="BS31" s="28">
        <f aca="true" t="shared" si="0" ref="BS31:BS44">CG31</f>
        <v>4249.05066</v>
      </c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2"/>
      <c r="CG31" s="28">
        <f>'[1]ИП 2018 факт'!$E$84</f>
        <v>4249.05066</v>
      </c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2"/>
      <c r="CU31" s="20" t="s">
        <v>51</v>
      </c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2"/>
      <c r="DI31" s="20" t="s">
        <v>179</v>
      </c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2"/>
      <c r="DY31" s="20" t="s">
        <v>179</v>
      </c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2"/>
      <c r="EO31" s="20" t="s">
        <v>179</v>
      </c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16" customFormat="1" ht="12.75">
      <c r="A32" s="23" t="s">
        <v>139</v>
      </c>
      <c r="B32" s="24"/>
      <c r="C32" s="24"/>
      <c r="D32" s="24"/>
      <c r="E32" s="24"/>
      <c r="F32" s="24"/>
      <c r="G32" s="24"/>
      <c r="H32" s="25"/>
      <c r="I32" s="19"/>
      <c r="J32" s="26" t="s">
        <v>61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7"/>
      <c r="AQ32" s="23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5"/>
      <c r="BE32" s="23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5"/>
      <c r="BS32" s="28">
        <f t="shared" si="0"/>
        <v>4523.37712</v>
      </c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2"/>
      <c r="CG32" s="28">
        <f>'[1]ИП 2018 факт'!$E$85</f>
        <v>4523.37712</v>
      </c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2"/>
      <c r="CU32" s="20" t="s">
        <v>83</v>
      </c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2"/>
      <c r="DI32" s="20" t="s">
        <v>179</v>
      </c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2"/>
      <c r="DY32" s="20" t="s">
        <v>179</v>
      </c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2"/>
      <c r="EO32" s="20" t="s">
        <v>179</v>
      </c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6" customFormat="1" ht="49.5" customHeight="1">
      <c r="A33" s="23" t="s">
        <v>140</v>
      </c>
      <c r="B33" s="24"/>
      <c r="C33" s="24"/>
      <c r="D33" s="24"/>
      <c r="E33" s="24"/>
      <c r="F33" s="24"/>
      <c r="G33" s="24"/>
      <c r="H33" s="25"/>
      <c r="I33" s="19"/>
      <c r="J33" s="26" t="s">
        <v>62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7"/>
      <c r="AQ33" s="23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5"/>
      <c r="BE33" s="23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5"/>
      <c r="BS33" s="28">
        <f t="shared" si="0"/>
        <v>1343.0227899999998</v>
      </c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2"/>
      <c r="CG33" s="28">
        <f>SUM('[1]ИП 2018 факт'!$E$91:$E$102)</f>
        <v>1343.0227899999998</v>
      </c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2"/>
      <c r="CU33" s="20" t="s">
        <v>83</v>
      </c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2"/>
      <c r="DI33" s="20" t="s">
        <v>179</v>
      </c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2"/>
      <c r="DY33" s="20" t="s">
        <v>179</v>
      </c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2"/>
      <c r="EO33" s="20" t="s">
        <v>179</v>
      </c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2"/>
    </row>
    <row r="34" spans="1:161" s="16" customFormat="1" ht="55.5" customHeight="1">
      <c r="A34" s="23" t="s">
        <v>141</v>
      </c>
      <c r="B34" s="24"/>
      <c r="C34" s="24"/>
      <c r="D34" s="24"/>
      <c r="E34" s="24"/>
      <c r="F34" s="24"/>
      <c r="G34" s="24"/>
      <c r="H34" s="25"/>
      <c r="I34" s="19"/>
      <c r="J34" s="26" t="s">
        <v>63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7"/>
      <c r="AQ34" s="23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5"/>
      <c r="BE34" s="23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5"/>
      <c r="BS34" s="28">
        <f t="shared" si="0"/>
        <v>126.38925</v>
      </c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2"/>
      <c r="CG34" s="28">
        <f>'[1]ИП 2018 факт'!$E$111</f>
        <v>126.38925</v>
      </c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2"/>
      <c r="CU34" s="20" t="s">
        <v>51</v>
      </c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2"/>
      <c r="DI34" s="20" t="s">
        <v>179</v>
      </c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2"/>
      <c r="DY34" s="20" t="s">
        <v>179</v>
      </c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2"/>
      <c r="EO34" s="20" t="s">
        <v>179</v>
      </c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2"/>
    </row>
    <row r="35" spans="1:161" s="16" customFormat="1" ht="41.25" customHeight="1">
      <c r="A35" s="23" t="s">
        <v>142</v>
      </c>
      <c r="B35" s="24"/>
      <c r="C35" s="24"/>
      <c r="D35" s="24"/>
      <c r="E35" s="24"/>
      <c r="F35" s="24"/>
      <c r="G35" s="24"/>
      <c r="H35" s="25"/>
      <c r="I35" s="19"/>
      <c r="J35" s="26" t="s">
        <v>64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7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5"/>
      <c r="BE35" s="23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5"/>
      <c r="BS35" s="28">
        <f t="shared" si="0"/>
        <v>952.8330500000001</v>
      </c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2"/>
      <c r="CG35" s="28">
        <f>'[1]ИП 2018 факт'!$E$112</f>
        <v>952.8330500000001</v>
      </c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2"/>
      <c r="CU35" s="20" t="s">
        <v>51</v>
      </c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2"/>
      <c r="DI35" s="20" t="s">
        <v>179</v>
      </c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2"/>
      <c r="DY35" s="20" t="s">
        <v>179</v>
      </c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2"/>
      <c r="EO35" s="20" t="s">
        <v>179</v>
      </c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2"/>
    </row>
    <row r="36" spans="1:161" s="16" customFormat="1" ht="29.25" customHeight="1">
      <c r="A36" s="23" t="s">
        <v>143</v>
      </c>
      <c r="B36" s="24"/>
      <c r="C36" s="24"/>
      <c r="D36" s="24"/>
      <c r="E36" s="24"/>
      <c r="F36" s="24"/>
      <c r="G36" s="24"/>
      <c r="H36" s="25"/>
      <c r="I36" s="19"/>
      <c r="J36" s="26" t="s">
        <v>65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7"/>
      <c r="AQ36" s="23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3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5"/>
      <c r="BS36" s="28">
        <f t="shared" si="0"/>
        <v>652.43065</v>
      </c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2"/>
      <c r="CG36" s="28">
        <f>'[1]ИП 2018 факт'!$E$113</f>
        <v>652.43065</v>
      </c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2"/>
      <c r="CU36" s="20" t="s">
        <v>83</v>
      </c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2"/>
      <c r="DI36" s="20" t="s">
        <v>179</v>
      </c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2"/>
      <c r="DY36" s="20" t="s">
        <v>179</v>
      </c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2"/>
      <c r="EO36" s="20" t="s">
        <v>179</v>
      </c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2"/>
    </row>
    <row r="37" spans="1:161" s="16" customFormat="1" ht="12.75">
      <c r="A37" s="23" t="s">
        <v>144</v>
      </c>
      <c r="B37" s="24"/>
      <c r="C37" s="24"/>
      <c r="D37" s="24"/>
      <c r="E37" s="24"/>
      <c r="F37" s="24"/>
      <c r="G37" s="24"/>
      <c r="H37" s="25"/>
      <c r="I37" s="19"/>
      <c r="J37" s="26" t="s">
        <v>66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7"/>
      <c r="AQ37" s="23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5"/>
      <c r="BE37" s="23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5"/>
      <c r="BS37" s="28">
        <f t="shared" si="0"/>
        <v>6146.9771200000005</v>
      </c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2"/>
      <c r="CG37" s="28">
        <f>'[1]ИП 2018 факт'!$E$114</f>
        <v>6146.9771200000005</v>
      </c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2"/>
      <c r="CU37" s="20" t="s">
        <v>83</v>
      </c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2"/>
      <c r="DI37" s="20" t="s">
        <v>179</v>
      </c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2"/>
      <c r="DY37" s="20" t="s">
        <v>179</v>
      </c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2"/>
      <c r="EO37" s="20" t="s">
        <v>179</v>
      </c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2"/>
    </row>
    <row r="38" spans="1:161" s="16" customFormat="1" ht="12.75">
      <c r="A38" s="23" t="s">
        <v>145</v>
      </c>
      <c r="B38" s="24"/>
      <c r="C38" s="24"/>
      <c r="D38" s="24"/>
      <c r="E38" s="24"/>
      <c r="F38" s="24"/>
      <c r="G38" s="24"/>
      <c r="H38" s="25"/>
      <c r="I38" s="19"/>
      <c r="J38" s="26" t="s">
        <v>67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7"/>
      <c r="AQ38" s="23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5"/>
      <c r="BE38" s="23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5"/>
      <c r="BS38" s="28">
        <f t="shared" si="0"/>
        <v>5982.802610000001</v>
      </c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2"/>
      <c r="CG38" s="28">
        <f>'[1]ИП 2018 факт'!$E$115</f>
        <v>5982.802610000001</v>
      </c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2"/>
      <c r="CU38" s="20" t="s">
        <v>51</v>
      </c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2"/>
      <c r="DI38" s="20" t="s">
        <v>179</v>
      </c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2"/>
      <c r="DY38" s="20" t="s">
        <v>179</v>
      </c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2"/>
      <c r="EO38" s="20" t="s">
        <v>179</v>
      </c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2"/>
    </row>
    <row r="39" spans="1:161" s="16" customFormat="1" ht="12.75">
      <c r="A39" s="23" t="s">
        <v>146</v>
      </c>
      <c r="B39" s="24"/>
      <c r="C39" s="24"/>
      <c r="D39" s="24"/>
      <c r="E39" s="24"/>
      <c r="F39" s="24"/>
      <c r="G39" s="24"/>
      <c r="H39" s="25"/>
      <c r="I39" s="19"/>
      <c r="J39" s="26" t="s">
        <v>68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7"/>
      <c r="AQ39" s="23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5"/>
      <c r="BE39" s="23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5"/>
      <c r="BS39" s="28">
        <f t="shared" si="0"/>
        <v>1664.0180100000002</v>
      </c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2"/>
      <c r="CG39" s="28">
        <f>'[1]ИП 2018 факт'!$E$116</f>
        <v>1664.0180100000002</v>
      </c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2"/>
      <c r="CU39" s="20" t="s">
        <v>83</v>
      </c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2"/>
      <c r="DI39" s="20" t="s">
        <v>179</v>
      </c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2"/>
      <c r="DY39" s="20" t="s">
        <v>179</v>
      </c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2"/>
      <c r="EO39" s="20" t="s">
        <v>179</v>
      </c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2"/>
    </row>
    <row r="40" spans="1:161" s="16" customFormat="1" ht="31.5" customHeight="1">
      <c r="A40" s="23" t="s">
        <v>147</v>
      </c>
      <c r="B40" s="24"/>
      <c r="C40" s="24"/>
      <c r="D40" s="24"/>
      <c r="E40" s="24"/>
      <c r="F40" s="24"/>
      <c r="G40" s="24"/>
      <c r="H40" s="25"/>
      <c r="I40" s="19"/>
      <c r="J40" s="26" t="s">
        <v>69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7"/>
      <c r="AQ40" s="23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5"/>
      <c r="BE40" s="23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5"/>
      <c r="BS40" s="28">
        <f t="shared" si="0"/>
        <v>1106.57895</v>
      </c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2"/>
      <c r="CG40" s="28">
        <f>'[1]ИП 2018 факт'!$E$117</f>
        <v>1106.57895</v>
      </c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2"/>
      <c r="CU40" s="20" t="s">
        <v>51</v>
      </c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2"/>
      <c r="DI40" s="20" t="s">
        <v>179</v>
      </c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2"/>
      <c r="DY40" s="20" t="s">
        <v>179</v>
      </c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2"/>
      <c r="EO40" s="20" t="s">
        <v>179</v>
      </c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2"/>
    </row>
    <row r="41" spans="1:161" s="16" customFormat="1" ht="12.75">
      <c r="A41" s="23" t="s">
        <v>148</v>
      </c>
      <c r="B41" s="24"/>
      <c r="C41" s="24"/>
      <c r="D41" s="24"/>
      <c r="E41" s="24"/>
      <c r="F41" s="24"/>
      <c r="G41" s="24"/>
      <c r="H41" s="25"/>
      <c r="I41" s="19"/>
      <c r="J41" s="26" t="s">
        <v>70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7"/>
      <c r="AQ41" s="23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5"/>
      <c r="BE41" s="23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5"/>
      <c r="BS41" s="28">
        <f t="shared" si="0"/>
        <v>651.88537</v>
      </c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2"/>
      <c r="CG41" s="28">
        <f>'[1]ИП 2018 факт'!$E$127</f>
        <v>651.88537</v>
      </c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2"/>
      <c r="CU41" s="20" t="s">
        <v>51</v>
      </c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2"/>
      <c r="DI41" s="20" t="s">
        <v>179</v>
      </c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2"/>
      <c r="DY41" s="20" t="s">
        <v>179</v>
      </c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2"/>
      <c r="EO41" s="20" t="s">
        <v>179</v>
      </c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2"/>
    </row>
    <row r="42" spans="1:161" s="16" customFormat="1" ht="80.25" customHeight="1">
      <c r="A42" s="23" t="s">
        <v>149</v>
      </c>
      <c r="B42" s="24"/>
      <c r="C42" s="24"/>
      <c r="D42" s="24"/>
      <c r="E42" s="24"/>
      <c r="F42" s="24"/>
      <c r="G42" s="24"/>
      <c r="H42" s="25"/>
      <c r="I42" s="19"/>
      <c r="J42" s="26" t="s">
        <v>71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7"/>
      <c r="AQ42" s="23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5"/>
      <c r="BE42" s="23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5"/>
      <c r="BS42" s="28">
        <f t="shared" si="0"/>
        <v>11061.58667</v>
      </c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2"/>
      <c r="CG42" s="28">
        <f>'[1]ИП 2018 факт'!$E$152</f>
        <v>11061.58667</v>
      </c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2"/>
      <c r="CU42" s="20" t="s">
        <v>83</v>
      </c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2"/>
      <c r="DI42" s="20" t="s">
        <v>179</v>
      </c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2"/>
      <c r="DY42" s="20" t="s">
        <v>179</v>
      </c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2"/>
      <c r="EO42" s="20" t="s">
        <v>179</v>
      </c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2"/>
    </row>
    <row r="43" spans="1:161" s="16" customFormat="1" ht="35.25" customHeight="1">
      <c r="A43" s="23" t="s">
        <v>150</v>
      </c>
      <c r="B43" s="24"/>
      <c r="C43" s="24"/>
      <c r="D43" s="24"/>
      <c r="E43" s="24"/>
      <c r="F43" s="24"/>
      <c r="G43" s="24"/>
      <c r="H43" s="25"/>
      <c r="I43" s="19"/>
      <c r="J43" s="26" t="s">
        <v>72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7"/>
      <c r="AQ43" s="23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5"/>
      <c r="BE43" s="23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5"/>
      <c r="BS43" s="28">
        <f t="shared" si="0"/>
        <v>2259.2285200000006</v>
      </c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2"/>
      <c r="CG43" s="28">
        <f>'[1]ИП 2018 факт'!$E$130-'[1]ИП 2018 факт'!$E$152</f>
        <v>2259.2285200000006</v>
      </c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2"/>
      <c r="CU43" s="20" t="s">
        <v>51</v>
      </c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2"/>
      <c r="DI43" s="20" t="s">
        <v>179</v>
      </c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2"/>
      <c r="DY43" s="20" t="s">
        <v>179</v>
      </c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2"/>
      <c r="EO43" s="20" t="s">
        <v>179</v>
      </c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2"/>
    </row>
    <row r="44" spans="1:161" s="16" customFormat="1" ht="27.75" customHeight="1">
      <c r="A44" s="23" t="s">
        <v>151</v>
      </c>
      <c r="B44" s="24"/>
      <c r="C44" s="24"/>
      <c r="D44" s="24"/>
      <c r="E44" s="24"/>
      <c r="F44" s="24"/>
      <c r="G44" s="24"/>
      <c r="H44" s="25"/>
      <c r="I44" s="19"/>
      <c r="J44" s="26" t="s">
        <v>73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7"/>
      <c r="AQ44" s="23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5"/>
      <c r="BE44" s="23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5"/>
      <c r="BS44" s="28">
        <f t="shared" si="0"/>
        <v>186.14381</v>
      </c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2"/>
      <c r="CG44" s="28">
        <f>'[1]ИП 2018 факт'!$E$153</f>
        <v>186.14381</v>
      </c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2"/>
      <c r="CU44" s="20" t="s">
        <v>51</v>
      </c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2"/>
      <c r="DI44" s="20" t="s">
        <v>179</v>
      </c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2"/>
      <c r="DY44" s="20" t="s">
        <v>179</v>
      </c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2"/>
      <c r="EO44" s="20" t="s">
        <v>179</v>
      </c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2"/>
    </row>
    <row r="45" spans="1:161" s="18" customFormat="1" ht="25.5" customHeight="1">
      <c r="A45" s="36" t="s">
        <v>8</v>
      </c>
      <c r="B45" s="37"/>
      <c r="C45" s="37"/>
      <c r="D45" s="37"/>
      <c r="E45" s="37"/>
      <c r="F45" s="37"/>
      <c r="G45" s="37"/>
      <c r="H45" s="38"/>
      <c r="I45" s="17"/>
      <c r="J45" s="42" t="s">
        <v>38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3"/>
      <c r="AQ45" s="36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8"/>
      <c r="BE45" s="36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8"/>
      <c r="BS45" s="35">
        <f>SUM(BS46:CF48)</f>
        <v>226834.016</v>
      </c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4"/>
      <c r="CG45" s="35">
        <f>SUM(CG46:CT48)</f>
        <v>226834.016</v>
      </c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4"/>
      <c r="CU45" s="32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4"/>
      <c r="DI45" s="32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4"/>
      <c r="DY45" s="32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4"/>
      <c r="EO45" s="32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4"/>
    </row>
    <row r="46" spans="1:161" s="16" customFormat="1" ht="42" customHeight="1">
      <c r="A46" s="23" t="s">
        <v>39</v>
      </c>
      <c r="B46" s="24"/>
      <c r="C46" s="24"/>
      <c r="D46" s="24"/>
      <c r="E46" s="24"/>
      <c r="F46" s="24"/>
      <c r="G46" s="24"/>
      <c r="H46" s="25"/>
      <c r="I46" s="19"/>
      <c r="J46" s="26" t="s">
        <v>74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7"/>
      <c r="AQ46" s="23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5"/>
      <c r="BE46" s="23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5"/>
      <c r="BS46" s="28">
        <f>CG46</f>
        <v>59834.016</v>
      </c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2"/>
      <c r="CG46" s="28">
        <f>'[1]ИП 2018 факт'!$E$204</f>
        <v>59834.016</v>
      </c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2"/>
      <c r="CU46" s="29" t="s">
        <v>84</v>
      </c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1"/>
      <c r="DI46" s="20" t="s">
        <v>179</v>
      </c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2"/>
      <c r="DY46" s="20" t="s">
        <v>179</v>
      </c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2"/>
      <c r="EO46" s="20" t="s">
        <v>179</v>
      </c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2"/>
    </row>
    <row r="47" spans="1:161" s="16" customFormat="1" ht="27" customHeight="1">
      <c r="A47" s="23" t="s">
        <v>152</v>
      </c>
      <c r="B47" s="24"/>
      <c r="C47" s="24"/>
      <c r="D47" s="24"/>
      <c r="E47" s="24"/>
      <c r="F47" s="24"/>
      <c r="G47" s="24"/>
      <c r="H47" s="25"/>
      <c r="I47" s="19"/>
      <c r="J47" s="26" t="s">
        <v>75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7"/>
      <c r="AQ47" s="23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5"/>
      <c r="BE47" s="23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5"/>
      <c r="BS47" s="28">
        <f>CG47</f>
        <v>96000</v>
      </c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2"/>
      <c r="CG47" s="28">
        <f>'[1]ИП 2018 факт'!$E$205</f>
        <v>96000</v>
      </c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2"/>
      <c r="CU47" s="29" t="s">
        <v>84</v>
      </c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1"/>
      <c r="DI47" s="20" t="s">
        <v>179</v>
      </c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2"/>
      <c r="DY47" s="20" t="s">
        <v>179</v>
      </c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2"/>
      <c r="EO47" s="20" t="s">
        <v>179</v>
      </c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2"/>
    </row>
    <row r="48" spans="1:161" s="16" customFormat="1" ht="32.25" customHeight="1">
      <c r="A48" s="23" t="s">
        <v>153</v>
      </c>
      <c r="B48" s="24"/>
      <c r="C48" s="24"/>
      <c r="D48" s="24"/>
      <c r="E48" s="24"/>
      <c r="F48" s="24"/>
      <c r="G48" s="24"/>
      <c r="H48" s="25"/>
      <c r="I48" s="19"/>
      <c r="J48" s="26" t="s">
        <v>76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7"/>
      <c r="AQ48" s="23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5"/>
      <c r="BE48" s="23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5"/>
      <c r="BS48" s="28">
        <f>CG48</f>
        <v>71000</v>
      </c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2"/>
      <c r="CG48" s="28">
        <f>'[1]ИП 2018 факт'!$E$206</f>
        <v>71000</v>
      </c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2"/>
      <c r="CU48" s="29" t="s">
        <v>84</v>
      </c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1"/>
      <c r="DI48" s="20" t="s">
        <v>179</v>
      </c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2"/>
      <c r="DY48" s="20" t="s">
        <v>179</v>
      </c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2"/>
      <c r="EO48" s="20" t="s">
        <v>179</v>
      </c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2"/>
    </row>
    <row r="49" spans="1:161" s="18" customFormat="1" ht="25.5" customHeight="1">
      <c r="A49" s="36" t="s">
        <v>22</v>
      </c>
      <c r="B49" s="37"/>
      <c r="C49" s="37"/>
      <c r="D49" s="37"/>
      <c r="E49" s="37"/>
      <c r="F49" s="37"/>
      <c r="G49" s="37"/>
      <c r="H49" s="38"/>
      <c r="I49" s="17"/>
      <c r="J49" s="42" t="s">
        <v>40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Q49" s="36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8"/>
      <c r="BE49" s="36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8"/>
      <c r="BS49" s="35">
        <f>SUM(BS50:CF53)</f>
        <v>110208.45368999997</v>
      </c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4"/>
      <c r="CG49" s="35">
        <f>SUM(CG50:CT53)</f>
        <v>110208.45368999997</v>
      </c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4"/>
      <c r="CU49" s="35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4"/>
      <c r="DI49" s="32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4"/>
      <c r="DY49" s="32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4"/>
      <c r="EO49" s="32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4"/>
    </row>
    <row r="50" spans="1:161" s="16" customFormat="1" ht="27.75" customHeight="1" hidden="1">
      <c r="A50" s="23"/>
      <c r="B50" s="24"/>
      <c r="C50" s="24"/>
      <c r="D50" s="24"/>
      <c r="E50" s="24"/>
      <c r="F50" s="24"/>
      <c r="G50" s="24"/>
      <c r="H50" s="25"/>
      <c r="I50" s="19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7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5"/>
      <c r="BE50" s="23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5"/>
      <c r="BS50" s="28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2"/>
      <c r="CG50" s="28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2"/>
      <c r="CU50" s="29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1"/>
      <c r="DI50" s="20" t="s">
        <v>179</v>
      </c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2"/>
      <c r="DY50" s="20" t="s">
        <v>179</v>
      </c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2"/>
      <c r="EO50" s="20" t="s">
        <v>179</v>
      </c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2"/>
    </row>
    <row r="51" spans="1:161" s="16" customFormat="1" ht="38.25" customHeight="1">
      <c r="A51" s="23" t="s">
        <v>41</v>
      </c>
      <c r="B51" s="24"/>
      <c r="C51" s="24"/>
      <c r="D51" s="24"/>
      <c r="E51" s="24"/>
      <c r="F51" s="24"/>
      <c r="G51" s="24"/>
      <c r="H51" s="25"/>
      <c r="I51" s="19"/>
      <c r="J51" s="26" t="s">
        <v>79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7"/>
      <c r="AQ51" s="23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5"/>
      <c r="BE51" s="23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5"/>
      <c r="BS51" s="28">
        <f>CG51</f>
        <v>41376</v>
      </c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2"/>
      <c r="CG51" s="28">
        <f>'[1]ИП 2018 факт'!$E$181</f>
        <v>41376</v>
      </c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2"/>
      <c r="CU51" s="29" t="s">
        <v>51</v>
      </c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1"/>
      <c r="DI51" s="20" t="s">
        <v>179</v>
      </c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2"/>
      <c r="DY51" s="20" t="s">
        <v>179</v>
      </c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2"/>
      <c r="EO51" s="20" t="s">
        <v>179</v>
      </c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2"/>
    </row>
    <row r="52" spans="1:161" s="16" customFormat="1" ht="30.75" customHeight="1">
      <c r="A52" s="23" t="s">
        <v>154</v>
      </c>
      <c r="B52" s="24"/>
      <c r="C52" s="24"/>
      <c r="D52" s="24"/>
      <c r="E52" s="24"/>
      <c r="F52" s="24"/>
      <c r="G52" s="24"/>
      <c r="H52" s="25"/>
      <c r="I52" s="19"/>
      <c r="J52" s="26" t="s">
        <v>80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7"/>
      <c r="AQ52" s="23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5"/>
      <c r="BE52" s="23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5"/>
      <c r="BS52" s="28">
        <f>CG52</f>
        <v>31254</v>
      </c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2"/>
      <c r="CG52" s="28">
        <f>'[1]ИП 2018 факт'!$E$186</f>
        <v>31254</v>
      </c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2"/>
      <c r="CU52" s="29" t="s">
        <v>51</v>
      </c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1"/>
      <c r="DI52" s="20" t="s">
        <v>179</v>
      </c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2"/>
      <c r="DY52" s="20" t="s">
        <v>179</v>
      </c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2"/>
      <c r="EO52" s="20" t="s">
        <v>179</v>
      </c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2"/>
    </row>
    <row r="53" spans="1:161" s="16" customFormat="1" ht="36.75" customHeight="1">
      <c r="A53" s="23" t="s">
        <v>155</v>
      </c>
      <c r="B53" s="24"/>
      <c r="C53" s="24"/>
      <c r="D53" s="24"/>
      <c r="E53" s="24"/>
      <c r="F53" s="24"/>
      <c r="G53" s="24"/>
      <c r="H53" s="25"/>
      <c r="I53" s="19"/>
      <c r="J53" s="26" t="s">
        <v>82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7"/>
      <c r="AQ53" s="23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5"/>
      <c r="BE53" s="23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5"/>
      <c r="BS53" s="28">
        <f>CG53</f>
        <v>37578.45368999996</v>
      </c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2"/>
      <c r="CG53" s="28">
        <f>'[1]ИП 2018 факт'!$E$156-'[1]ИП 2018 факт'!$E$168-'[1]ИП 2018 факт'!$E$176-'[1]ИП 2018 факт'!$E$181-'[1]ИП 2018 факт'!$E$186-'[1]ИП 2018 факт'!$E$192-Иркутск!CG25</f>
        <v>37578.45368999996</v>
      </c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2"/>
      <c r="CU53" s="29" t="s">
        <v>51</v>
      </c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1"/>
      <c r="DI53" s="20" t="s">
        <v>179</v>
      </c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2"/>
      <c r="DY53" s="20" t="s">
        <v>179</v>
      </c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2"/>
      <c r="EO53" s="20" t="s">
        <v>179</v>
      </c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2"/>
    </row>
    <row r="54" spans="1:161" s="16" customFormat="1" ht="12.75">
      <c r="A54" s="23"/>
      <c r="B54" s="24"/>
      <c r="C54" s="24"/>
      <c r="D54" s="24"/>
      <c r="E54" s="24"/>
      <c r="F54" s="24"/>
      <c r="G54" s="24"/>
      <c r="H54" s="25"/>
      <c r="I54" s="19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7"/>
      <c r="AQ54" s="23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5"/>
      <c r="BE54" s="23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5"/>
      <c r="BS54" s="20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2"/>
      <c r="CG54" s="20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2"/>
      <c r="CU54" s="20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2"/>
      <c r="DI54" s="20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2"/>
      <c r="DY54" s="20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2"/>
      <c r="EO54" s="20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2"/>
    </row>
    <row r="55" spans="1:161" s="16" customFormat="1" ht="12.75">
      <c r="A55" s="23"/>
      <c r="B55" s="24"/>
      <c r="C55" s="24"/>
      <c r="D55" s="24"/>
      <c r="E55" s="24"/>
      <c r="F55" s="24"/>
      <c r="G55" s="24"/>
      <c r="H55" s="25"/>
      <c r="I55" s="19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7"/>
      <c r="AQ55" s="23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5"/>
      <c r="BE55" s="23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5"/>
      <c r="BS55" s="20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2"/>
      <c r="CG55" s="20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2"/>
      <c r="CU55" s="20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2"/>
      <c r="DI55" s="20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2"/>
      <c r="DY55" s="20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2"/>
      <c r="EO55" s="20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2"/>
    </row>
  </sheetData>
  <sheetProtection/>
  <mergeCells count="477">
    <mergeCell ref="A6:FE6"/>
    <mergeCell ref="EO39:FE39"/>
    <mergeCell ref="A40:H40"/>
    <mergeCell ref="J40:AP40"/>
    <mergeCell ref="AQ40:BD40"/>
    <mergeCell ref="BE40:BR40"/>
    <mergeCell ref="BS40:CF40"/>
    <mergeCell ref="EO40:FE40"/>
    <mergeCell ref="DI40:DX40"/>
    <mergeCell ref="DY40:EN40"/>
    <mergeCell ref="EO38:FE38"/>
    <mergeCell ref="A39:H39"/>
    <mergeCell ref="J39:AP39"/>
    <mergeCell ref="AQ39:BD39"/>
    <mergeCell ref="BE39:BR39"/>
    <mergeCell ref="BS39:CF39"/>
    <mergeCell ref="CG39:CT39"/>
    <mergeCell ref="CU39:DH39"/>
    <mergeCell ref="DI39:DX39"/>
    <mergeCell ref="DY39:EN39"/>
    <mergeCell ref="A13:H13"/>
    <mergeCell ref="J13:AP13"/>
    <mergeCell ref="AQ13:BD13"/>
    <mergeCell ref="BE13:BR13"/>
    <mergeCell ref="BS13:CF13"/>
    <mergeCell ref="CG13:CT13"/>
    <mergeCell ref="DY13:EN13"/>
    <mergeCell ref="EO25:FE25"/>
    <mergeCell ref="EO24:FE24"/>
    <mergeCell ref="CU13:DH13"/>
    <mergeCell ref="DI13:DX13"/>
    <mergeCell ref="EO13:FE13"/>
    <mergeCell ref="CU24:DH24"/>
    <mergeCell ref="DI24:DX24"/>
    <mergeCell ref="DY24:EN24"/>
    <mergeCell ref="CU14:DH14"/>
    <mergeCell ref="BE24:BR24"/>
    <mergeCell ref="BS24:CF24"/>
    <mergeCell ref="CG24:CT24"/>
    <mergeCell ref="A24:H24"/>
    <mergeCell ref="J24:AP24"/>
    <mergeCell ref="AQ24:BD24"/>
    <mergeCell ref="EO26:FE26"/>
    <mergeCell ref="DY26:EN26"/>
    <mergeCell ref="A25:H25"/>
    <mergeCell ref="J25:AP25"/>
    <mergeCell ref="AQ25:BD25"/>
    <mergeCell ref="DY25:EN25"/>
    <mergeCell ref="DI25:DX25"/>
    <mergeCell ref="CU25:DH25"/>
    <mergeCell ref="CU26:DH26"/>
    <mergeCell ref="CG26:CT26"/>
    <mergeCell ref="DI55:DX55"/>
    <mergeCell ref="A11:H11"/>
    <mergeCell ref="CG9:CT9"/>
    <mergeCell ref="BS10:CF10"/>
    <mergeCell ref="CG10:CT10"/>
    <mergeCell ref="EO55:FE55"/>
    <mergeCell ref="AQ11:BD11"/>
    <mergeCell ref="BE11:BR11"/>
    <mergeCell ref="BE9:BR9"/>
    <mergeCell ref="AQ10:BD10"/>
    <mergeCell ref="CU11:DH11"/>
    <mergeCell ref="CG11:CT11"/>
    <mergeCell ref="A8:H9"/>
    <mergeCell ref="A10:H10"/>
    <mergeCell ref="J11:AP11"/>
    <mergeCell ref="BS8:DH8"/>
    <mergeCell ref="BE10:BR10"/>
    <mergeCell ref="CU9:DH9"/>
    <mergeCell ref="CU10:DH10"/>
    <mergeCell ref="BS11:CF11"/>
    <mergeCell ref="DY55:EN55"/>
    <mergeCell ref="I10:AP10"/>
    <mergeCell ref="I8:AP9"/>
    <mergeCell ref="AQ9:BD9"/>
    <mergeCell ref="AQ8:BR8"/>
    <mergeCell ref="DI8:FE8"/>
    <mergeCell ref="DI9:DX9"/>
    <mergeCell ref="DY9:EN9"/>
    <mergeCell ref="EO9:FE9"/>
    <mergeCell ref="BS9:CF9"/>
    <mergeCell ref="DI10:DX10"/>
    <mergeCell ref="DY10:EN10"/>
    <mergeCell ref="EO10:FE10"/>
    <mergeCell ref="A55:H55"/>
    <mergeCell ref="J55:AP55"/>
    <mergeCell ref="AQ55:BD55"/>
    <mergeCell ref="BE55:BR55"/>
    <mergeCell ref="BS55:CF55"/>
    <mergeCell ref="CG55:CT55"/>
    <mergeCell ref="CU55:DH55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DI27:DX27"/>
    <mergeCell ref="DY27:EN27"/>
    <mergeCell ref="EO27:FE27"/>
    <mergeCell ref="EO14:FE14"/>
    <mergeCell ref="EO17:FE17"/>
    <mergeCell ref="EO23:FE23"/>
    <mergeCell ref="DI15:DX15"/>
    <mergeCell ref="DY14:EN14"/>
    <mergeCell ref="DY17:EN17"/>
    <mergeCell ref="DI17:DX17"/>
    <mergeCell ref="DY23:EN23"/>
    <mergeCell ref="CU16:DH16"/>
    <mergeCell ref="DY16:EN16"/>
    <mergeCell ref="DI22:DX22"/>
    <mergeCell ref="DY22:EN22"/>
    <mergeCell ref="A14:H14"/>
    <mergeCell ref="J14:AP14"/>
    <mergeCell ref="AQ14:BD14"/>
    <mergeCell ref="BE14:BR14"/>
    <mergeCell ref="BS14:CF14"/>
    <mergeCell ref="CG14:CT14"/>
    <mergeCell ref="J23:AP23"/>
    <mergeCell ref="DI23:DX23"/>
    <mergeCell ref="DI14:DX14"/>
    <mergeCell ref="A38:H38"/>
    <mergeCell ref="J38:AP38"/>
    <mergeCell ref="AQ38:BD38"/>
    <mergeCell ref="BE38:BR38"/>
    <mergeCell ref="BS38:CF38"/>
    <mergeCell ref="CG38:CT38"/>
    <mergeCell ref="A17:H17"/>
    <mergeCell ref="CG17:CT17"/>
    <mergeCell ref="CU17:DH17"/>
    <mergeCell ref="J17:AP17"/>
    <mergeCell ref="AQ17:BD17"/>
    <mergeCell ref="BE17:BR17"/>
    <mergeCell ref="BS17:CF17"/>
    <mergeCell ref="BS27:CF27"/>
    <mergeCell ref="A28:H28"/>
    <mergeCell ref="J28:AP28"/>
    <mergeCell ref="AQ28:BD28"/>
    <mergeCell ref="BE28:BR28"/>
    <mergeCell ref="BS28:CF28"/>
    <mergeCell ref="BE27:BR27"/>
    <mergeCell ref="CG28:CT28"/>
    <mergeCell ref="A26:H26"/>
    <mergeCell ref="J26:AP26"/>
    <mergeCell ref="J29:AP29"/>
    <mergeCell ref="AQ29:BD29"/>
    <mergeCell ref="BE29:BR29"/>
    <mergeCell ref="BS29:CF29"/>
    <mergeCell ref="AQ26:BD26"/>
    <mergeCell ref="BE26:BR26"/>
    <mergeCell ref="BS26:CF26"/>
    <mergeCell ref="EO29:FE29"/>
    <mergeCell ref="CU28:DH28"/>
    <mergeCell ref="DI28:DX28"/>
    <mergeCell ref="DY28:EN28"/>
    <mergeCell ref="EO28:FE28"/>
    <mergeCell ref="AQ23:BD23"/>
    <mergeCell ref="BE23:BR23"/>
    <mergeCell ref="BS23:CF23"/>
    <mergeCell ref="CG23:CT23"/>
    <mergeCell ref="CU27:DH27"/>
    <mergeCell ref="DI47:DX47"/>
    <mergeCell ref="A45:H45"/>
    <mergeCell ref="J45:AP45"/>
    <mergeCell ref="AQ45:BD45"/>
    <mergeCell ref="BE45:BR45"/>
    <mergeCell ref="BS45:CF45"/>
    <mergeCell ref="A47:H47"/>
    <mergeCell ref="J47:AP47"/>
    <mergeCell ref="AQ47:BD47"/>
    <mergeCell ref="BE47:BR47"/>
    <mergeCell ref="CB3:EG3"/>
    <mergeCell ref="A49:H49"/>
    <mergeCell ref="J49:AP49"/>
    <mergeCell ref="AQ49:BD49"/>
    <mergeCell ref="BE49:BR49"/>
    <mergeCell ref="BS49:CF49"/>
    <mergeCell ref="CG49:CT49"/>
    <mergeCell ref="CU49:DH49"/>
    <mergeCell ref="DI45:DX45"/>
    <mergeCell ref="BS48:CF48"/>
    <mergeCell ref="EO49:FE49"/>
    <mergeCell ref="DI48:DX48"/>
    <mergeCell ref="DY48:EN48"/>
    <mergeCell ref="EO48:FE48"/>
    <mergeCell ref="DY45:EN45"/>
    <mergeCell ref="EO45:FE45"/>
    <mergeCell ref="DI49:DX49"/>
    <mergeCell ref="DI46:DX46"/>
    <mergeCell ref="EO47:FE47"/>
    <mergeCell ref="EO46:FE46"/>
    <mergeCell ref="CB4:EG4"/>
    <mergeCell ref="AQ5:AT5"/>
    <mergeCell ref="DY49:EN49"/>
    <mergeCell ref="CG48:CT48"/>
    <mergeCell ref="CU48:DH48"/>
    <mergeCell ref="A48:H48"/>
    <mergeCell ref="J48:AP48"/>
    <mergeCell ref="A16:H16"/>
    <mergeCell ref="AQ48:BD48"/>
    <mergeCell ref="BE48:BR48"/>
    <mergeCell ref="AQ15:BD15"/>
    <mergeCell ref="BE15:BR15"/>
    <mergeCell ref="BS15:CF15"/>
    <mergeCell ref="CG15:CT15"/>
    <mergeCell ref="A15:H15"/>
    <mergeCell ref="J15:AP15"/>
    <mergeCell ref="EO16:FE16"/>
    <mergeCell ref="J16:AP16"/>
    <mergeCell ref="AQ16:BD16"/>
    <mergeCell ref="BE16:BR16"/>
    <mergeCell ref="BS16:CF16"/>
    <mergeCell ref="CG16:CT16"/>
    <mergeCell ref="A20:H20"/>
    <mergeCell ref="J20:AP20"/>
    <mergeCell ref="DY15:EN15"/>
    <mergeCell ref="CU15:DH15"/>
    <mergeCell ref="EO15:FE15"/>
    <mergeCell ref="CU37:DH37"/>
    <mergeCell ref="DI37:DX37"/>
    <mergeCell ref="DY37:EN37"/>
    <mergeCell ref="EO37:FE37"/>
    <mergeCell ref="DI16:DX16"/>
    <mergeCell ref="A37:H37"/>
    <mergeCell ref="J37:AP37"/>
    <mergeCell ref="AQ37:BD37"/>
    <mergeCell ref="BE37:BR37"/>
    <mergeCell ref="BS37:CF37"/>
    <mergeCell ref="CG37:CT37"/>
    <mergeCell ref="AQ20:BD20"/>
    <mergeCell ref="BE20:BR20"/>
    <mergeCell ref="BS20:CF20"/>
    <mergeCell ref="CG20:CT20"/>
    <mergeCell ref="DI20:DX20"/>
    <mergeCell ref="DY20:EN20"/>
    <mergeCell ref="CU20:DH20"/>
    <mergeCell ref="CG18:CT18"/>
    <mergeCell ref="CU18:DH18"/>
    <mergeCell ref="EO20:FE20"/>
    <mergeCell ref="A19:H19"/>
    <mergeCell ref="J19:AP19"/>
    <mergeCell ref="AQ19:BD19"/>
    <mergeCell ref="BE19:BR19"/>
    <mergeCell ref="BS19:CF19"/>
    <mergeCell ref="CG19:CT19"/>
    <mergeCell ref="CU19:DH19"/>
    <mergeCell ref="AQ36:BD36"/>
    <mergeCell ref="BE36:BR36"/>
    <mergeCell ref="BS36:CF36"/>
    <mergeCell ref="CG36:CT36"/>
    <mergeCell ref="EO19:FE19"/>
    <mergeCell ref="A18:H18"/>
    <mergeCell ref="J18:AP18"/>
    <mergeCell ref="AQ18:BD18"/>
    <mergeCell ref="BE18:BR18"/>
    <mergeCell ref="BS18:CF18"/>
    <mergeCell ref="DI44:DX44"/>
    <mergeCell ref="DY44:EN44"/>
    <mergeCell ref="EO44:FE44"/>
    <mergeCell ref="DI18:DX18"/>
    <mergeCell ref="DY18:EN18"/>
    <mergeCell ref="EO18:FE18"/>
    <mergeCell ref="DI19:DX19"/>
    <mergeCell ref="DY19:EN19"/>
    <mergeCell ref="EO36:FE36"/>
    <mergeCell ref="DI29:DX29"/>
    <mergeCell ref="DI43:DX43"/>
    <mergeCell ref="DY43:EN43"/>
    <mergeCell ref="EO43:FE43"/>
    <mergeCell ref="A44:H44"/>
    <mergeCell ref="J44:AP44"/>
    <mergeCell ref="AQ44:BD44"/>
    <mergeCell ref="BE44:BR44"/>
    <mergeCell ref="BS44:CF44"/>
    <mergeCell ref="CG44:CT44"/>
    <mergeCell ref="CU44:DH44"/>
    <mergeCell ref="DI42:DX42"/>
    <mergeCell ref="DY42:EN42"/>
    <mergeCell ref="EO42:FE42"/>
    <mergeCell ref="A43:H43"/>
    <mergeCell ref="J43:AP43"/>
    <mergeCell ref="AQ43:BD43"/>
    <mergeCell ref="BE43:BR43"/>
    <mergeCell ref="BS43:CF43"/>
    <mergeCell ref="CG43:CT43"/>
    <mergeCell ref="CU43:DH43"/>
    <mergeCell ref="A42:H42"/>
    <mergeCell ref="J42:AP42"/>
    <mergeCell ref="AQ42:BD42"/>
    <mergeCell ref="BE42:BR42"/>
    <mergeCell ref="BS42:CF42"/>
    <mergeCell ref="CG42:CT42"/>
    <mergeCell ref="EO30:FE30"/>
    <mergeCell ref="A41:H41"/>
    <mergeCell ref="J41:AP41"/>
    <mergeCell ref="AQ41:BD41"/>
    <mergeCell ref="BE41:BR41"/>
    <mergeCell ref="BS41:CF41"/>
    <mergeCell ref="CG41:CT41"/>
    <mergeCell ref="EO41:FE41"/>
    <mergeCell ref="A36:H36"/>
    <mergeCell ref="J36:AP36"/>
    <mergeCell ref="A29:H29"/>
    <mergeCell ref="CG29:CT29"/>
    <mergeCell ref="A23:H23"/>
    <mergeCell ref="CU30:DH30"/>
    <mergeCell ref="DI30:DX30"/>
    <mergeCell ref="DY30:EN30"/>
    <mergeCell ref="CU29:DH29"/>
    <mergeCell ref="DY29:EN29"/>
    <mergeCell ref="DI26:DX26"/>
    <mergeCell ref="BE25:BR25"/>
    <mergeCell ref="A30:H30"/>
    <mergeCell ref="J30:AP30"/>
    <mergeCell ref="AQ30:BD30"/>
    <mergeCell ref="BE30:BR30"/>
    <mergeCell ref="BS30:CF30"/>
    <mergeCell ref="CG30:CT30"/>
    <mergeCell ref="J22:AP22"/>
    <mergeCell ref="AQ22:BD22"/>
    <mergeCell ref="BE22:BR22"/>
    <mergeCell ref="BS22:CF22"/>
    <mergeCell ref="CG22:CT22"/>
    <mergeCell ref="A21:H21"/>
    <mergeCell ref="J21:AP21"/>
    <mergeCell ref="AQ21:BD21"/>
    <mergeCell ref="BE21:BR21"/>
    <mergeCell ref="BS21:CF21"/>
    <mergeCell ref="CG27:CT27"/>
    <mergeCell ref="EO22:FE22"/>
    <mergeCell ref="DI21:DX21"/>
    <mergeCell ref="DY21:EN21"/>
    <mergeCell ref="EO21:FE21"/>
    <mergeCell ref="CU22:DH22"/>
    <mergeCell ref="CU21:DH21"/>
    <mergeCell ref="CG21:CT21"/>
    <mergeCell ref="CG25:CT25"/>
    <mergeCell ref="CU23:DH23"/>
    <mergeCell ref="BS25:CF25"/>
    <mergeCell ref="A22:H22"/>
    <mergeCell ref="A31:H31"/>
    <mergeCell ref="J31:AP31"/>
    <mergeCell ref="AQ31:BD31"/>
    <mergeCell ref="BE31:BR31"/>
    <mergeCell ref="BS31:CF31"/>
    <mergeCell ref="A27:H27"/>
    <mergeCell ref="J27:AP27"/>
    <mergeCell ref="AQ27:BD27"/>
    <mergeCell ref="DI38:DX38"/>
    <mergeCell ref="DY38:EN38"/>
    <mergeCell ref="CG31:CT31"/>
    <mergeCell ref="CU31:DH31"/>
    <mergeCell ref="DI31:DX31"/>
    <mergeCell ref="DY31:EN31"/>
    <mergeCell ref="DI36:DX36"/>
    <mergeCell ref="DY36:EN36"/>
    <mergeCell ref="DY35:EN35"/>
    <mergeCell ref="CU36:DH36"/>
    <mergeCell ref="EO31:FE31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32:FE32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A34:H34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A35:H35"/>
    <mergeCell ref="J35:AP35"/>
    <mergeCell ref="AQ35:BD35"/>
    <mergeCell ref="BE35:BR35"/>
    <mergeCell ref="BS35:CF35"/>
    <mergeCell ref="EO35:FE35"/>
    <mergeCell ref="CG35:CT35"/>
    <mergeCell ref="CU35:DH35"/>
    <mergeCell ref="DI35:DX35"/>
    <mergeCell ref="BS47:CF47"/>
    <mergeCell ref="CG40:CT40"/>
    <mergeCell ref="CU40:DH40"/>
    <mergeCell ref="CU46:DH46"/>
    <mergeCell ref="CG45:CT45"/>
    <mergeCell ref="CU41:DH41"/>
    <mergeCell ref="CG47:CT47"/>
    <mergeCell ref="CU47:DH47"/>
    <mergeCell ref="CU42:DH42"/>
    <mergeCell ref="DI41:DX41"/>
    <mergeCell ref="DY41:EN41"/>
    <mergeCell ref="CU45:DH45"/>
    <mergeCell ref="CU38:DH38"/>
    <mergeCell ref="CU54:DH54"/>
    <mergeCell ref="DI54:DX54"/>
    <mergeCell ref="DY47:EN47"/>
    <mergeCell ref="CU53:DH53"/>
    <mergeCell ref="DI53:DX53"/>
    <mergeCell ref="DY46:EN46"/>
    <mergeCell ref="A46:H46"/>
    <mergeCell ref="J46:AP46"/>
    <mergeCell ref="AQ46:BD46"/>
    <mergeCell ref="BE46:BR46"/>
    <mergeCell ref="BS46:CF46"/>
    <mergeCell ref="CG46:CT46"/>
    <mergeCell ref="A54:H54"/>
    <mergeCell ref="J54:AP54"/>
    <mergeCell ref="AQ54:BD54"/>
    <mergeCell ref="BE54:BR54"/>
    <mergeCell ref="BS54:CF54"/>
    <mergeCell ref="CG54:CT54"/>
    <mergeCell ref="DY53:EN53"/>
    <mergeCell ref="EO53:FE53"/>
    <mergeCell ref="DY54:EN54"/>
    <mergeCell ref="EO54:FE54"/>
    <mergeCell ref="A53:H53"/>
    <mergeCell ref="J53:AP53"/>
    <mergeCell ref="AQ53:BD53"/>
    <mergeCell ref="BE53:BR53"/>
    <mergeCell ref="BS53:CF53"/>
    <mergeCell ref="CG53:CT53"/>
    <mergeCell ref="DY50:EN50"/>
    <mergeCell ref="EO50:FE50"/>
    <mergeCell ref="A50:H50"/>
    <mergeCell ref="J50:AP50"/>
    <mergeCell ref="AQ50:BD50"/>
    <mergeCell ref="BE50:BR50"/>
    <mergeCell ref="BS50:CF50"/>
    <mergeCell ref="CG50:CT50"/>
    <mergeCell ref="CU50:DH50"/>
    <mergeCell ref="DI50:DX50"/>
    <mergeCell ref="CU52:DH52"/>
    <mergeCell ref="DI52:DX52"/>
    <mergeCell ref="A51:H51"/>
    <mergeCell ref="J51:AP51"/>
    <mergeCell ref="AQ51:BD51"/>
    <mergeCell ref="BE51:BR51"/>
    <mergeCell ref="BS51:CF51"/>
    <mergeCell ref="CG51:CT51"/>
    <mergeCell ref="CU51:DH51"/>
    <mergeCell ref="DI51:DX51"/>
    <mergeCell ref="DY52:EN52"/>
    <mergeCell ref="EO52:FE52"/>
    <mergeCell ref="DY51:EN51"/>
    <mergeCell ref="EO51:FE51"/>
    <mergeCell ref="A52:H52"/>
    <mergeCell ref="J52:AP52"/>
    <mergeCell ref="AQ52:BD52"/>
    <mergeCell ref="BE52:BR52"/>
    <mergeCell ref="BS52:CF52"/>
    <mergeCell ref="CG52:CT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4"/>
  <sheetViews>
    <sheetView view="pageBreakPreview" zoomScaleSheetLayoutView="100" zoomScalePageLayoutView="0" workbookViewId="0" topLeftCell="A1">
      <selection activeCell="A6" sqref="A6:FE6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1" t="s">
        <v>42</v>
      </c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80:137" s="8" customFormat="1" ht="11.25">
      <c r="CB4" s="39" t="s">
        <v>6</v>
      </c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</row>
    <row r="5" spans="42:47" s="13" customFormat="1" ht="15.75">
      <c r="AP5" s="15" t="s">
        <v>45</v>
      </c>
      <c r="AQ5" s="40" t="s">
        <v>43</v>
      </c>
      <c r="AR5" s="40"/>
      <c r="AS5" s="40"/>
      <c r="AT5" s="40"/>
      <c r="AU5" s="13" t="s">
        <v>26</v>
      </c>
    </row>
    <row r="6" spans="1:161" s="13" customFormat="1" ht="21.75" customHeight="1">
      <c r="A6" s="59" t="s">
        <v>203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8" spans="1:161" s="16" customFormat="1" ht="28.5" customHeight="1">
      <c r="A8" s="50" t="s">
        <v>9</v>
      </c>
      <c r="B8" s="51"/>
      <c r="C8" s="51"/>
      <c r="D8" s="51"/>
      <c r="E8" s="51"/>
      <c r="F8" s="51"/>
      <c r="G8" s="51"/>
      <c r="H8" s="52"/>
      <c r="I8" s="50" t="s">
        <v>10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/>
      <c r="AQ8" s="56" t="s">
        <v>13</v>
      </c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8"/>
      <c r="BS8" s="56" t="s">
        <v>14</v>
      </c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8"/>
      <c r="DI8" s="56" t="s">
        <v>18</v>
      </c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8"/>
    </row>
    <row r="9" spans="1:161" s="16" customFormat="1" ht="66" customHeight="1">
      <c r="A9" s="53"/>
      <c r="B9" s="54"/>
      <c r="C9" s="54"/>
      <c r="D9" s="54"/>
      <c r="E9" s="54"/>
      <c r="F9" s="54"/>
      <c r="G9" s="54"/>
      <c r="H9" s="55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56" t="s">
        <v>11</v>
      </c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8"/>
      <c r="BE9" s="56" t="s">
        <v>12</v>
      </c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8"/>
      <c r="BS9" s="56" t="s">
        <v>15</v>
      </c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8"/>
      <c r="CG9" s="56" t="s">
        <v>16</v>
      </c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8"/>
      <c r="CU9" s="56" t="s">
        <v>17</v>
      </c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8"/>
      <c r="DI9" s="56" t="s">
        <v>19</v>
      </c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8"/>
      <c r="DY9" s="56" t="s">
        <v>20</v>
      </c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8"/>
      <c r="EO9" s="56" t="s">
        <v>21</v>
      </c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8"/>
    </row>
    <row r="10" spans="1:161" s="16" customFormat="1" ht="12.75">
      <c r="A10" s="47" t="s">
        <v>0</v>
      </c>
      <c r="B10" s="48"/>
      <c r="C10" s="48"/>
      <c r="D10" s="48"/>
      <c r="E10" s="48"/>
      <c r="F10" s="48"/>
      <c r="G10" s="48"/>
      <c r="H10" s="49"/>
      <c r="I10" s="47" t="s">
        <v>1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47" t="s">
        <v>2</v>
      </c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9"/>
      <c r="BE10" s="47" t="s">
        <v>3</v>
      </c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S10" s="47" t="s">
        <v>4</v>
      </c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9"/>
      <c r="CG10" s="47" t="s">
        <v>5</v>
      </c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9"/>
      <c r="CU10" s="47" t="s">
        <v>8</v>
      </c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9"/>
      <c r="DI10" s="47" t="s">
        <v>22</v>
      </c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9"/>
      <c r="DY10" s="47" t="s">
        <v>23</v>
      </c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9"/>
      <c r="EO10" s="47" t="s">
        <v>24</v>
      </c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9"/>
    </row>
    <row r="11" spans="1:161" s="18" customFormat="1" ht="12.75">
      <c r="A11" s="36" t="s">
        <v>0</v>
      </c>
      <c r="B11" s="37"/>
      <c r="C11" s="37"/>
      <c r="D11" s="37"/>
      <c r="E11" s="37"/>
      <c r="F11" s="37"/>
      <c r="G11" s="37"/>
      <c r="H11" s="38"/>
      <c r="I11" s="17"/>
      <c r="J11" s="42" t="s">
        <v>27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36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8"/>
      <c r="BE11" s="36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8"/>
      <c r="BS11" s="35">
        <f>BS12+BS20+BS22+BS23</f>
        <v>0</v>
      </c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4"/>
      <c r="CG11" s="35">
        <f>CG12+CG20+CG22+CG23</f>
        <v>0</v>
      </c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2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4"/>
      <c r="DI11" s="32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4"/>
      <c r="DY11" s="32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4"/>
      <c r="EO11" s="32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4"/>
    </row>
    <row r="12" spans="1:161" s="18" customFormat="1" ht="38.25" customHeight="1">
      <c r="A12" s="36" t="s">
        <v>1</v>
      </c>
      <c r="B12" s="37"/>
      <c r="C12" s="37"/>
      <c r="D12" s="37"/>
      <c r="E12" s="37"/>
      <c r="F12" s="37"/>
      <c r="G12" s="37"/>
      <c r="H12" s="38"/>
      <c r="I12" s="17"/>
      <c r="J12" s="42" t="s">
        <v>28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8"/>
      <c r="BE12" s="36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8"/>
      <c r="BS12" s="35">
        <f>BS14+BS16+BS18</f>
        <v>0</v>
      </c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4"/>
      <c r="CG12" s="35">
        <f>CG14+CG16+CG18</f>
        <v>0</v>
      </c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4"/>
      <c r="CU12" s="32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4"/>
      <c r="DI12" s="32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4"/>
      <c r="DY12" s="32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4"/>
      <c r="EO12" s="32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4"/>
    </row>
    <row r="13" spans="1:161" s="16" customFormat="1" ht="15.75" customHeight="1">
      <c r="A13" s="23" t="s">
        <v>29</v>
      </c>
      <c r="B13" s="24"/>
      <c r="C13" s="24"/>
      <c r="D13" s="24"/>
      <c r="E13" s="24"/>
      <c r="F13" s="24"/>
      <c r="G13" s="24"/>
      <c r="H13" s="25"/>
      <c r="I13" s="1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23" t="s">
        <v>179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3" t="s">
        <v>179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5"/>
      <c r="BS13" s="28">
        <v>0</v>
      </c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2"/>
      <c r="CG13" s="28">
        <v>0</v>
      </c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2"/>
      <c r="CU13" s="20" t="s">
        <v>179</v>
      </c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2"/>
      <c r="DI13" s="20" t="s">
        <v>179</v>
      </c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2"/>
      <c r="DY13" s="20" t="s">
        <v>179</v>
      </c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2"/>
      <c r="EO13" s="20" t="s">
        <v>179</v>
      </c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2"/>
    </row>
    <row r="14" spans="1:161" s="18" customFormat="1" ht="37.5" customHeight="1">
      <c r="A14" s="36" t="s">
        <v>2</v>
      </c>
      <c r="B14" s="37"/>
      <c r="C14" s="37"/>
      <c r="D14" s="37"/>
      <c r="E14" s="37"/>
      <c r="F14" s="37"/>
      <c r="G14" s="37"/>
      <c r="H14" s="38"/>
      <c r="I14" s="17"/>
      <c r="J14" s="42" t="s">
        <v>30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36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8"/>
      <c r="BE14" s="36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8"/>
      <c r="BS14" s="35">
        <f>SUM(BS15:CF15)</f>
        <v>0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35">
        <f>SUM(CG15:CT15)</f>
        <v>0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1"/>
      <c r="CU14" s="44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6"/>
      <c r="DI14" s="32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4"/>
      <c r="DY14" s="32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4"/>
      <c r="EO14" s="32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4"/>
    </row>
    <row r="15" spans="1:161" s="16" customFormat="1" ht="16.5" customHeight="1">
      <c r="A15" s="23" t="s">
        <v>31</v>
      </c>
      <c r="B15" s="24"/>
      <c r="C15" s="24"/>
      <c r="D15" s="24"/>
      <c r="E15" s="24"/>
      <c r="F15" s="24"/>
      <c r="G15" s="24"/>
      <c r="H15" s="25"/>
      <c r="I15" s="1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3" t="s">
        <v>179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5"/>
      <c r="BE15" s="23" t="s">
        <v>179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5"/>
      <c r="BS15" s="28">
        <v>0</v>
      </c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2"/>
      <c r="CG15" s="28">
        <v>0</v>
      </c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20" t="s">
        <v>179</v>
      </c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2"/>
      <c r="DI15" s="20" t="s">
        <v>179</v>
      </c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2"/>
      <c r="DY15" s="20" t="s">
        <v>179</v>
      </c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2"/>
      <c r="EO15" s="20" t="s">
        <v>179</v>
      </c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2"/>
    </row>
    <row r="16" spans="1:161" s="18" customFormat="1" ht="15.75" customHeight="1">
      <c r="A16" s="36" t="s">
        <v>3</v>
      </c>
      <c r="B16" s="37"/>
      <c r="C16" s="37"/>
      <c r="D16" s="37"/>
      <c r="E16" s="37"/>
      <c r="F16" s="37"/>
      <c r="G16" s="37"/>
      <c r="H16" s="38"/>
      <c r="I16" s="17"/>
      <c r="J16" s="42" t="s">
        <v>32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36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8"/>
      <c r="BE16" s="36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8"/>
      <c r="BS16" s="35">
        <f>SUM(BS17:CF17)</f>
        <v>0</v>
      </c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4"/>
      <c r="CG16" s="35">
        <f>SUM(CG17:CT17)</f>
        <v>0</v>
      </c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4"/>
      <c r="CU16" s="32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32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4"/>
      <c r="DY16" s="32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4"/>
      <c r="EO16" s="32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4"/>
    </row>
    <row r="17" spans="1:161" s="16" customFormat="1" ht="16.5" customHeight="1">
      <c r="A17" s="23" t="s">
        <v>33</v>
      </c>
      <c r="B17" s="24"/>
      <c r="C17" s="24"/>
      <c r="D17" s="24"/>
      <c r="E17" s="24"/>
      <c r="F17" s="24"/>
      <c r="G17" s="24"/>
      <c r="H17" s="25"/>
      <c r="I17" s="1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3" t="s">
        <v>179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5"/>
      <c r="BE17" s="23" t="s">
        <v>179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5"/>
      <c r="BS17" s="28">
        <v>0</v>
      </c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2"/>
      <c r="CG17" s="28">
        <v>0</v>
      </c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2"/>
      <c r="CU17" s="20" t="s">
        <v>179</v>
      </c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2"/>
      <c r="DI17" s="20" t="s">
        <v>179</v>
      </c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2"/>
      <c r="DY17" s="20" t="s">
        <v>179</v>
      </c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2"/>
      <c r="EO17" s="20" t="s">
        <v>179</v>
      </c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18" customFormat="1" ht="25.5" customHeight="1">
      <c r="A18" s="36" t="s">
        <v>4</v>
      </c>
      <c r="B18" s="37"/>
      <c r="C18" s="37"/>
      <c r="D18" s="37"/>
      <c r="E18" s="37"/>
      <c r="F18" s="37"/>
      <c r="G18" s="37"/>
      <c r="H18" s="38"/>
      <c r="I18" s="17"/>
      <c r="J18" s="42" t="s">
        <v>34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36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8"/>
      <c r="BE18" s="36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8"/>
      <c r="BS18" s="35">
        <f>SUM(BS19:CF19)</f>
        <v>0</v>
      </c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  <c r="CG18" s="35">
        <f>SUM(CG19:CT19)</f>
        <v>0</v>
      </c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4"/>
      <c r="CU18" s="35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32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4"/>
      <c r="DY18" s="32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4"/>
      <c r="EO18" s="32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4"/>
    </row>
    <row r="19" spans="1:161" s="16" customFormat="1" ht="15.75" customHeight="1">
      <c r="A19" s="23" t="s">
        <v>35</v>
      </c>
      <c r="B19" s="24"/>
      <c r="C19" s="24"/>
      <c r="D19" s="24"/>
      <c r="E19" s="24"/>
      <c r="F19" s="24"/>
      <c r="G19" s="24"/>
      <c r="H19" s="25"/>
      <c r="I19" s="19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3"/>
      <c r="AQ19" s="23" t="s">
        <v>179</v>
      </c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3" t="s">
        <v>179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5"/>
      <c r="BS19" s="28">
        <v>0</v>
      </c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2"/>
      <c r="CG19" s="28">
        <v>0</v>
      </c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2"/>
      <c r="CU19" s="20" t="s">
        <v>179</v>
      </c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2"/>
      <c r="DI19" s="20" t="s">
        <v>179</v>
      </c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2"/>
      <c r="DY19" s="20" t="s">
        <v>179</v>
      </c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2"/>
      <c r="EO19" s="20" t="s">
        <v>179</v>
      </c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18" customFormat="1" ht="38.25" customHeight="1">
      <c r="A20" s="36" t="s">
        <v>5</v>
      </c>
      <c r="B20" s="37"/>
      <c r="C20" s="37"/>
      <c r="D20" s="37"/>
      <c r="E20" s="37"/>
      <c r="F20" s="37"/>
      <c r="G20" s="37"/>
      <c r="H20" s="38"/>
      <c r="I20" s="17"/>
      <c r="J20" s="42" t="s">
        <v>36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36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8"/>
      <c r="BE20" s="36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8"/>
      <c r="BS20" s="35">
        <f>SUM(BS21:CF21)</f>
        <v>0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  <c r="CG20" s="35">
        <f>SUM(CG21:CT21)</f>
        <v>0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2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4"/>
      <c r="DI20" s="32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4"/>
      <c r="DY20" s="32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4"/>
      <c r="EO20" s="32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4"/>
    </row>
    <row r="21" spans="1:161" s="16" customFormat="1" ht="18" customHeight="1">
      <c r="A21" s="23" t="s">
        <v>37</v>
      </c>
      <c r="B21" s="24"/>
      <c r="C21" s="24"/>
      <c r="D21" s="24"/>
      <c r="E21" s="24"/>
      <c r="F21" s="24"/>
      <c r="G21" s="24"/>
      <c r="H21" s="25"/>
      <c r="I21" s="1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7"/>
      <c r="AQ21" s="23" t="s">
        <v>179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  <c r="BE21" s="23" t="s">
        <v>179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5"/>
      <c r="BS21" s="28">
        <v>0</v>
      </c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2"/>
      <c r="CG21" s="28">
        <v>0</v>
      </c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20" t="s">
        <v>179</v>
      </c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2"/>
      <c r="DI21" s="20" t="s">
        <v>179</v>
      </c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2"/>
      <c r="DY21" s="20" t="s">
        <v>179</v>
      </c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2"/>
      <c r="EO21" s="20" t="s">
        <v>179</v>
      </c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18" customFormat="1" ht="25.5" customHeight="1">
      <c r="A22" s="36" t="s">
        <v>8</v>
      </c>
      <c r="B22" s="37"/>
      <c r="C22" s="37"/>
      <c r="D22" s="37"/>
      <c r="E22" s="37"/>
      <c r="F22" s="37"/>
      <c r="G22" s="37"/>
      <c r="H22" s="38"/>
      <c r="I22" s="17"/>
      <c r="J22" s="42" t="s">
        <v>38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36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8"/>
      <c r="BE22" s="36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8"/>
      <c r="BS22" s="35">
        <v>0</v>
      </c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35">
        <v>0</v>
      </c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32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32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4"/>
      <c r="DY22" s="32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4"/>
      <c r="EO22" s="32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4"/>
    </row>
    <row r="23" spans="1:161" s="18" customFormat="1" ht="25.5" customHeight="1">
      <c r="A23" s="36" t="s">
        <v>22</v>
      </c>
      <c r="B23" s="37"/>
      <c r="C23" s="37"/>
      <c r="D23" s="37"/>
      <c r="E23" s="37"/>
      <c r="F23" s="37"/>
      <c r="G23" s="37"/>
      <c r="H23" s="38"/>
      <c r="I23" s="17"/>
      <c r="J23" s="42" t="s">
        <v>40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36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6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8"/>
      <c r="BS23" s="35">
        <f>SUM(BS24:CF24)</f>
        <v>0</v>
      </c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4"/>
      <c r="CG23" s="35">
        <f>SUM(CG24:CT24)</f>
        <v>0</v>
      </c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4"/>
      <c r="CU23" s="32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4"/>
      <c r="DI23" s="32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4"/>
      <c r="DY23" s="32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4"/>
      <c r="EO23" s="32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4"/>
    </row>
    <row r="24" spans="1:161" s="16" customFormat="1" ht="18" customHeight="1">
      <c r="A24" s="23" t="s">
        <v>41</v>
      </c>
      <c r="B24" s="24"/>
      <c r="C24" s="24"/>
      <c r="D24" s="24"/>
      <c r="E24" s="24"/>
      <c r="F24" s="24"/>
      <c r="G24" s="24"/>
      <c r="H24" s="25"/>
      <c r="I24" s="1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7"/>
      <c r="AQ24" s="23" t="s">
        <v>179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5"/>
      <c r="BE24" s="23" t="s">
        <v>179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5"/>
      <c r="BS24" s="28">
        <v>0</v>
      </c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2"/>
      <c r="CG24" s="28">
        <v>0</v>
      </c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2"/>
      <c r="CU24" s="20" t="s">
        <v>179</v>
      </c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2"/>
      <c r="DI24" s="20" t="s">
        <v>179</v>
      </c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2"/>
      <c r="DY24" s="20" t="s">
        <v>179</v>
      </c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2"/>
      <c r="EO24" s="20" t="s">
        <v>179</v>
      </c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</sheetData>
  <sheetProtection/>
  <mergeCells count="167">
    <mergeCell ref="DY24:EN24"/>
    <mergeCell ref="EO24:FE24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9:EN9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AQ9:BD9"/>
    <mergeCell ref="BE9:BR9"/>
    <mergeCell ref="BS9:CF9"/>
    <mergeCell ref="CG9:CT9"/>
    <mergeCell ref="CU9:DH9"/>
    <mergeCell ref="DI9:DX9"/>
    <mergeCell ref="CB3:EG3"/>
    <mergeCell ref="CB4:EG4"/>
    <mergeCell ref="AQ5:AT5"/>
    <mergeCell ref="A6:FE6"/>
    <mergeCell ref="A8:H9"/>
    <mergeCell ref="I8:AP9"/>
    <mergeCell ref="AQ8:BR8"/>
    <mergeCell ref="BS8:DH8"/>
    <mergeCell ref="DI8:FE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46"/>
  <sheetViews>
    <sheetView view="pageBreakPreview" zoomScaleSheetLayoutView="100" zoomScalePageLayoutView="0" workbookViewId="0" topLeftCell="A1">
      <selection activeCell="CU15" sqref="CU15:DH15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1" t="s">
        <v>42</v>
      </c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80:137" s="8" customFormat="1" ht="11.25">
      <c r="CB4" s="39" t="s">
        <v>6</v>
      </c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</row>
    <row r="5" spans="42:47" s="13" customFormat="1" ht="15.75">
      <c r="AP5" s="15" t="s">
        <v>45</v>
      </c>
      <c r="AQ5" s="40" t="s">
        <v>43</v>
      </c>
      <c r="AR5" s="40"/>
      <c r="AS5" s="40"/>
      <c r="AT5" s="40"/>
      <c r="AU5" s="13" t="s">
        <v>26</v>
      </c>
    </row>
    <row r="6" spans="1:161" s="13" customFormat="1" ht="21.75" customHeight="1">
      <c r="A6" s="59" t="s">
        <v>85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8" spans="1:161" s="16" customFormat="1" ht="28.5" customHeight="1">
      <c r="A8" s="50" t="s">
        <v>9</v>
      </c>
      <c r="B8" s="51"/>
      <c r="C8" s="51"/>
      <c r="D8" s="51"/>
      <c r="E8" s="51"/>
      <c r="F8" s="51"/>
      <c r="G8" s="51"/>
      <c r="H8" s="52"/>
      <c r="I8" s="50" t="s">
        <v>10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/>
      <c r="AQ8" s="56" t="s">
        <v>13</v>
      </c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8"/>
      <c r="BS8" s="56" t="s">
        <v>14</v>
      </c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8"/>
      <c r="DI8" s="56" t="s">
        <v>18</v>
      </c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8"/>
    </row>
    <row r="9" spans="1:161" s="16" customFormat="1" ht="66" customHeight="1">
      <c r="A9" s="53"/>
      <c r="B9" s="54"/>
      <c r="C9" s="54"/>
      <c r="D9" s="54"/>
      <c r="E9" s="54"/>
      <c r="F9" s="54"/>
      <c r="G9" s="54"/>
      <c r="H9" s="55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56" t="s">
        <v>11</v>
      </c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8"/>
      <c r="BE9" s="56" t="s">
        <v>12</v>
      </c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8"/>
      <c r="BS9" s="56" t="s">
        <v>15</v>
      </c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8"/>
      <c r="CG9" s="56" t="s">
        <v>16</v>
      </c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8"/>
      <c r="CU9" s="56" t="s">
        <v>17</v>
      </c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8"/>
      <c r="DI9" s="56" t="s">
        <v>19</v>
      </c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8"/>
      <c r="DY9" s="56" t="s">
        <v>20</v>
      </c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8"/>
      <c r="EO9" s="56" t="s">
        <v>21</v>
      </c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8"/>
    </row>
    <row r="10" spans="1:161" s="16" customFormat="1" ht="12.75">
      <c r="A10" s="47" t="s">
        <v>0</v>
      </c>
      <c r="B10" s="48"/>
      <c r="C10" s="48"/>
      <c r="D10" s="48"/>
      <c r="E10" s="48"/>
      <c r="F10" s="48"/>
      <c r="G10" s="48"/>
      <c r="H10" s="49"/>
      <c r="I10" s="47" t="s">
        <v>1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47" t="s">
        <v>2</v>
      </c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9"/>
      <c r="BE10" s="47" t="s">
        <v>3</v>
      </c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S10" s="47" t="s">
        <v>4</v>
      </c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9"/>
      <c r="CG10" s="47" t="s">
        <v>5</v>
      </c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9"/>
      <c r="CU10" s="47" t="s">
        <v>8</v>
      </c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9"/>
      <c r="DI10" s="47" t="s">
        <v>22</v>
      </c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9"/>
      <c r="DY10" s="47" t="s">
        <v>23</v>
      </c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9"/>
      <c r="EO10" s="47" t="s">
        <v>24</v>
      </c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9"/>
    </row>
    <row r="11" spans="1:161" s="18" customFormat="1" ht="12.75">
      <c r="A11" s="36" t="s">
        <v>0</v>
      </c>
      <c r="B11" s="37"/>
      <c r="C11" s="37"/>
      <c r="D11" s="37"/>
      <c r="E11" s="37"/>
      <c r="F11" s="37"/>
      <c r="G11" s="37"/>
      <c r="H11" s="38"/>
      <c r="I11" s="17"/>
      <c r="J11" s="42" t="s">
        <v>27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36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8"/>
      <c r="BE11" s="36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8"/>
      <c r="BS11" s="35">
        <f>BS12+BS34+BS38+BS39</f>
        <v>537007.06926</v>
      </c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4"/>
      <c r="CG11" s="35">
        <f>CG12+CG34+CG38+CG39</f>
        <v>523288.28211000003</v>
      </c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2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4"/>
      <c r="DI11" s="32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4"/>
      <c r="DY11" s="32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4"/>
      <c r="EO11" s="32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4"/>
    </row>
    <row r="12" spans="1:161" s="18" customFormat="1" ht="38.25" customHeight="1">
      <c r="A12" s="36" t="s">
        <v>1</v>
      </c>
      <c r="B12" s="37"/>
      <c r="C12" s="37"/>
      <c r="D12" s="37"/>
      <c r="E12" s="37"/>
      <c r="F12" s="37"/>
      <c r="G12" s="37"/>
      <c r="H12" s="38"/>
      <c r="I12" s="17"/>
      <c r="J12" s="42" t="s">
        <v>28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8"/>
      <c r="BE12" s="36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8"/>
      <c r="BS12" s="35">
        <f>BS14+BS18+BS28</f>
        <v>119787.9617</v>
      </c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4"/>
      <c r="CG12" s="35">
        <f>CG14+CG18+CG28</f>
        <v>106069.17455000004</v>
      </c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4"/>
      <c r="CU12" s="32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4"/>
      <c r="DI12" s="32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4"/>
      <c r="DY12" s="32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4"/>
      <c r="EO12" s="32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4"/>
    </row>
    <row r="13" spans="1:161" s="16" customFormat="1" ht="12.75">
      <c r="A13" s="23" t="s">
        <v>29</v>
      </c>
      <c r="B13" s="24"/>
      <c r="C13" s="24"/>
      <c r="D13" s="24"/>
      <c r="E13" s="24"/>
      <c r="F13" s="24"/>
      <c r="G13" s="24"/>
      <c r="H13" s="25"/>
      <c r="I13" s="1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23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3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5"/>
      <c r="BS13" s="20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2"/>
      <c r="CG13" s="20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2"/>
      <c r="CU13" s="20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2"/>
      <c r="DI13" s="20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2"/>
      <c r="DY13" s="20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2"/>
      <c r="EO13" s="20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2"/>
    </row>
    <row r="14" spans="1:161" s="18" customFormat="1" ht="37.5" customHeight="1">
      <c r="A14" s="36" t="s">
        <v>2</v>
      </c>
      <c r="B14" s="37"/>
      <c r="C14" s="37"/>
      <c r="D14" s="37"/>
      <c r="E14" s="37"/>
      <c r="F14" s="37"/>
      <c r="G14" s="37"/>
      <c r="H14" s="38"/>
      <c r="I14" s="17"/>
      <c r="J14" s="42" t="s">
        <v>30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36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8"/>
      <c r="BE14" s="36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8"/>
      <c r="BS14" s="35">
        <f>SUM(BS15:CF17)</f>
        <v>98507.01796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35">
        <f>SUM(CG15:CT17)</f>
        <v>89635.97837000003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1"/>
      <c r="CU14" s="44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6"/>
      <c r="DI14" s="32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4"/>
      <c r="DY14" s="32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4"/>
      <c r="EO14" s="32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4"/>
    </row>
    <row r="15" spans="1:161" s="16" customFormat="1" ht="94.5" customHeight="1">
      <c r="A15" s="23" t="s">
        <v>31</v>
      </c>
      <c r="B15" s="24"/>
      <c r="C15" s="24"/>
      <c r="D15" s="24"/>
      <c r="E15" s="24"/>
      <c r="F15" s="24"/>
      <c r="G15" s="24"/>
      <c r="H15" s="25"/>
      <c r="I15" s="19"/>
      <c r="J15" s="26" t="s">
        <v>86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3" t="s">
        <v>199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5"/>
      <c r="BE15" s="23" t="s">
        <v>170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5"/>
      <c r="BS15" s="28">
        <f>'[2]Форма 22'!$E$10+CG15</f>
        <v>80109.53182</v>
      </c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2"/>
      <c r="CG15" s="28">
        <f>'[1]ИП 2018 факт'!$F$9</f>
        <v>75721.00708000001</v>
      </c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29" t="s">
        <v>184</v>
      </c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1"/>
      <c r="DI15" s="20">
        <v>15.85</v>
      </c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2"/>
      <c r="DY15" s="29" t="s">
        <v>200</v>
      </c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1"/>
      <c r="EO15" s="20" t="s">
        <v>179</v>
      </c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2"/>
    </row>
    <row r="16" spans="1:161" s="16" customFormat="1" ht="105" customHeight="1">
      <c r="A16" s="23" t="s">
        <v>130</v>
      </c>
      <c r="B16" s="24"/>
      <c r="C16" s="24"/>
      <c r="D16" s="24"/>
      <c r="E16" s="24"/>
      <c r="F16" s="24"/>
      <c r="G16" s="24"/>
      <c r="H16" s="25"/>
      <c r="I16" s="19"/>
      <c r="J16" s="62" t="s">
        <v>87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23" t="s">
        <v>199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 t="s">
        <v>170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28">
        <f>'[2]Форма 22'!$E$11+CG16</f>
        <v>4038.21989</v>
      </c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8">
        <f>'[1]ИП 2018 факт'!$F$10</f>
        <v>1794.1098900000002</v>
      </c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29" t="s">
        <v>184</v>
      </c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1"/>
      <c r="DI16" s="20">
        <v>9.98</v>
      </c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2"/>
      <c r="DY16" s="20" t="s">
        <v>181</v>
      </c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2"/>
      <c r="EO16" s="20">
        <v>1</v>
      </c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16" customFormat="1" ht="42" customHeight="1">
      <c r="A17" s="23" t="s">
        <v>157</v>
      </c>
      <c r="B17" s="24"/>
      <c r="C17" s="24"/>
      <c r="D17" s="24"/>
      <c r="E17" s="24"/>
      <c r="F17" s="24"/>
      <c r="G17" s="24"/>
      <c r="H17" s="25"/>
      <c r="I17" s="19"/>
      <c r="J17" s="26" t="s">
        <v>88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3" t="s">
        <v>199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5"/>
      <c r="BE17" s="23" t="s">
        <v>170</v>
      </c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5"/>
      <c r="BS17" s="28">
        <f>'[2]Форма 22'!$E$13+CG17</f>
        <v>14359.26625</v>
      </c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2"/>
      <c r="CG17" s="28">
        <f>'[1]ИП 2018 факт'!$F$12</f>
        <v>12120.861400000002</v>
      </c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2"/>
      <c r="CU17" s="29" t="s">
        <v>184</v>
      </c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1"/>
      <c r="DI17" s="20">
        <v>2.4</v>
      </c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2"/>
      <c r="DY17" s="29" t="s">
        <v>201</v>
      </c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1"/>
      <c r="EO17" s="20" t="s">
        <v>179</v>
      </c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2"/>
    </row>
    <row r="18" spans="1:161" s="18" customFormat="1" ht="12.75">
      <c r="A18" s="36" t="s">
        <v>3</v>
      </c>
      <c r="B18" s="37"/>
      <c r="C18" s="37"/>
      <c r="D18" s="37"/>
      <c r="E18" s="37"/>
      <c r="F18" s="37"/>
      <c r="G18" s="37"/>
      <c r="H18" s="38"/>
      <c r="I18" s="17"/>
      <c r="J18" s="42" t="s">
        <v>32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36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8"/>
      <c r="BE18" s="36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8"/>
      <c r="BS18" s="35">
        <f>SUM(BS19:CF27)</f>
        <v>16206.284150000001</v>
      </c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  <c r="CG18" s="35">
        <f>SUM(CG19:CT27)</f>
        <v>16206.284150000001</v>
      </c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4"/>
      <c r="CU18" s="32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32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4"/>
      <c r="DY18" s="32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4"/>
      <c r="EO18" s="32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4"/>
    </row>
    <row r="19" spans="1:161" s="16" customFormat="1" ht="53.25" customHeight="1">
      <c r="A19" s="23" t="s">
        <v>33</v>
      </c>
      <c r="B19" s="24"/>
      <c r="C19" s="24"/>
      <c r="D19" s="24"/>
      <c r="E19" s="24"/>
      <c r="F19" s="24"/>
      <c r="G19" s="24"/>
      <c r="H19" s="25"/>
      <c r="I19" s="19"/>
      <c r="J19" s="26" t="s">
        <v>89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7"/>
      <c r="AQ19" s="23" t="s">
        <v>172</v>
      </c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3" t="s">
        <v>168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5"/>
      <c r="BS19" s="28">
        <f>CG19</f>
        <v>3328.69117</v>
      </c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2"/>
      <c r="CG19" s="28">
        <f>'[1]ИП 2018 факт'!$F$11</f>
        <v>3328.69117</v>
      </c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2"/>
      <c r="CU19" s="29" t="s">
        <v>184</v>
      </c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1"/>
      <c r="DI19" s="20">
        <v>6</v>
      </c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2"/>
      <c r="DY19" s="20" t="s">
        <v>181</v>
      </c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2"/>
      <c r="EO19" s="20" t="s">
        <v>179</v>
      </c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16" customFormat="1" ht="69.75" customHeight="1">
      <c r="A20" s="23" t="s">
        <v>131</v>
      </c>
      <c r="B20" s="24"/>
      <c r="C20" s="24"/>
      <c r="D20" s="24"/>
      <c r="E20" s="24"/>
      <c r="F20" s="24"/>
      <c r="G20" s="24"/>
      <c r="H20" s="25"/>
      <c r="I20" s="19"/>
      <c r="J20" s="26" t="s">
        <v>90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7"/>
      <c r="AQ20" s="23" t="s">
        <v>173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3" t="s">
        <v>174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5"/>
      <c r="BS20" s="28">
        <f aca="true" t="shared" si="0" ref="BS20:BS27">CG20</f>
        <v>507.11025</v>
      </c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8">
        <f>'[1]ИП 2018 факт'!$F$20</f>
        <v>507.11025</v>
      </c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29" t="s">
        <v>184</v>
      </c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1"/>
      <c r="DI20" s="20">
        <v>0.3</v>
      </c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2"/>
      <c r="DY20" s="20" t="s">
        <v>178</v>
      </c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2"/>
      <c r="EO20" s="20" t="s">
        <v>179</v>
      </c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16" customFormat="1" ht="45.75" customHeight="1">
      <c r="A21" s="23" t="s">
        <v>132</v>
      </c>
      <c r="B21" s="24"/>
      <c r="C21" s="24"/>
      <c r="D21" s="24"/>
      <c r="E21" s="24"/>
      <c r="F21" s="24"/>
      <c r="G21" s="24"/>
      <c r="H21" s="25"/>
      <c r="I21" s="19"/>
      <c r="J21" s="26" t="s">
        <v>91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7"/>
      <c r="AQ21" s="23" t="s">
        <v>175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  <c r="BE21" s="23" t="s">
        <v>168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5"/>
      <c r="BS21" s="28">
        <f t="shared" si="0"/>
        <v>11.87884</v>
      </c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2"/>
      <c r="CG21" s="28">
        <f>'[1]ИП 2018 факт'!$F$21</f>
        <v>11.87884</v>
      </c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29" t="s">
        <v>184</v>
      </c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1"/>
      <c r="DI21" s="20">
        <v>1.88</v>
      </c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2"/>
      <c r="DY21" s="20" t="s">
        <v>181</v>
      </c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2"/>
      <c r="EO21" s="20">
        <v>1</v>
      </c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16" customFormat="1" ht="102.75" customHeight="1">
      <c r="A22" s="23" t="s">
        <v>133</v>
      </c>
      <c r="B22" s="24"/>
      <c r="C22" s="24"/>
      <c r="D22" s="24"/>
      <c r="E22" s="24"/>
      <c r="F22" s="24"/>
      <c r="G22" s="24"/>
      <c r="H22" s="25"/>
      <c r="I22" s="19"/>
      <c r="J22" s="26" t="s">
        <v>47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3" t="s">
        <v>169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  <c r="BE22" s="23" t="s">
        <v>170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5"/>
      <c r="BS22" s="28">
        <f t="shared" si="0"/>
        <v>9604.502400000001</v>
      </c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2"/>
      <c r="CG22" s="28">
        <f>'[1]ИП 2018 факт'!$F$28</f>
        <v>9604.502400000001</v>
      </c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2"/>
      <c r="CU22" s="29" t="s">
        <v>84</v>
      </c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1"/>
      <c r="DI22" s="20" t="s">
        <v>179</v>
      </c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2"/>
      <c r="DY22" s="20" t="s">
        <v>179</v>
      </c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2"/>
      <c r="EO22" s="20" t="s">
        <v>179</v>
      </c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2"/>
    </row>
    <row r="23" spans="1:161" s="16" customFormat="1" ht="45.75" customHeight="1">
      <c r="A23" s="23" t="s">
        <v>134</v>
      </c>
      <c r="B23" s="24"/>
      <c r="C23" s="24"/>
      <c r="D23" s="24"/>
      <c r="E23" s="24"/>
      <c r="F23" s="24"/>
      <c r="G23" s="24"/>
      <c r="H23" s="25"/>
      <c r="I23" s="19"/>
      <c r="J23" s="26" t="s">
        <v>92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7"/>
      <c r="AQ23" s="23" t="s">
        <v>169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5"/>
      <c r="BE23" s="23" t="s">
        <v>176</v>
      </c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5"/>
      <c r="BS23" s="28">
        <f t="shared" si="0"/>
        <v>1447.85945</v>
      </c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2"/>
      <c r="CG23" s="28">
        <f>'[1]ИП 2018 факт'!$F$37</f>
        <v>1447.85945</v>
      </c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2"/>
      <c r="CU23" s="20" t="s">
        <v>51</v>
      </c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2"/>
      <c r="DI23" s="20" t="s">
        <v>179</v>
      </c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2"/>
      <c r="DY23" s="20" t="s">
        <v>179</v>
      </c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2"/>
      <c r="EO23" s="20" t="s">
        <v>179</v>
      </c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16" customFormat="1" ht="42" customHeight="1">
      <c r="A24" s="23" t="s">
        <v>158</v>
      </c>
      <c r="B24" s="24"/>
      <c r="C24" s="24"/>
      <c r="D24" s="24"/>
      <c r="E24" s="24"/>
      <c r="F24" s="24"/>
      <c r="G24" s="24"/>
      <c r="H24" s="25"/>
      <c r="I24" s="19"/>
      <c r="J24" s="26" t="s">
        <v>93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7"/>
      <c r="AQ24" s="23" t="s">
        <v>172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5"/>
      <c r="BE24" s="23" t="s">
        <v>170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5"/>
      <c r="BS24" s="28">
        <f t="shared" si="0"/>
        <v>908.6114099999999</v>
      </c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2"/>
      <c r="CG24" s="28">
        <f>'[1]ИП 2018 факт'!$F$38</f>
        <v>908.6114099999999</v>
      </c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2"/>
      <c r="CU24" s="20" t="s">
        <v>51</v>
      </c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2"/>
      <c r="DI24" s="20" t="s">
        <v>179</v>
      </c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2"/>
      <c r="DY24" s="20" t="s">
        <v>179</v>
      </c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2"/>
      <c r="EO24" s="20" t="s">
        <v>179</v>
      </c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16" customFormat="1" ht="55.5" customHeight="1">
      <c r="A25" s="23" t="s">
        <v>159</v>
      </c>
      <c r="B25" s="24"/>
      <c r="C25" s="24"/>
      <c r="D25" s="24"/>
      <c r="E25" s="24"/>
      <c r="F25" s="24"/>
      <c r="G25" s="24"/>
      <c r="H25" s="25"/>
      <c r="I25" s="19"/>
      <c r="J25" s="26" t="s">
        <v>94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7"/>
      <c r="AQ25" s="23" t="s">
        <v>172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5"/>
      <c r="BE25" s="23" t="s">
        <v>170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5"/>
      <c r="BS25" s="28">
        <f>CG25</f>
        <v>394.63063</v>
      </c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2"/>
      <c r="CG25" s="28">
        <f>'[1]ИП 2018 факт'!$F$39</f>
        <v>394.63063</v>
      </c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2"/>
      <c r="CU25" s="20" t="s">
        <v>51</v>
      </c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2"/>
      <c r="DI25" s="20" t="s">
        <v>179</v>
      </c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2"/>
      <c r="DY25" s="20" t="s">
        <v>179</v>
      </c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2"/>
      <c r="EO25" s="20" t="s">
        <v>179</v>
      </c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2"/>
    </row>
    <row r="26" spans="1:161" s="16" customFormat="1" ht="55.5" customHeight="1">
      <c r="A26" s="23" t="s">
        <v>160</v>
      </c>
      <c r="B26" s="24"/>
      <c r="C26" s="24"/>
      <c r="D26" s="24"/>
      <c r="E26" s="24"/>
      <c r="F26" s="24"/>
      <c r="G26" s="24"/>
      <c r="H26" s="25"/>
      <c r="I26" s="19"/>
      <c r="J26" s="26" t="s">
        <v>125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7"/>
      <c r="AQ26" s="23" t="s">
        <v>175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5"/>
      <c r="BE26" s="23" t="s">
        <v>177</v>
      </c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5"/>
      <c r="BS26" s="28">
        <f>CG26</f>
        <v>1</v>
      </c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2"/>
      <c r="CG26" s="28">
        <f>'[2]Форма 22'!$H$23</f>
        <v>1</v>
      </c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2"/>
      <c r="CU26" s="20" t="s">
        <v>52</v>
      </c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2"/>
      <c r="DI26" s="20">
        <v>4.55</v>
      </c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2"/>
      <c r="DY26" s="20" t="s">
        <v>178</v>
      </c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2"/>
      <c r="EO26" s="20" t="s">
        <v>179</v>
      </c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2"/>
    </row>
    <row r="27" spans="1:161" s="16" customFormat="1" ht="55.5" customHeight="1">
      <c r="A27" s="23" t="s">
        <v>161</v>
      </c>
      <c r="B27" s="24"/>
      <c r="C27" s="24"/>
      <c r="D27" s="24"/>
      <c r="E27" s="24"/>
      <c r="F27" s="24"/>
      <c r="G27" s="24"/>
      <c r="H27" s="25"/>
      <c r="I27" s="19"/>
      <c r="J27" s="26" t="s">
        <v>126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7"/>
      <c r="AQ27" s="23" t="s">
        <v>175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5"/>
      <c r="BE27" s="23" t="s">
        <v>177</v>
      </c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5"/>
      <c r="BS27" s="28">
        <f t="shared" si="0"/>
        <v>2</v>
      </c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2"/>
      <c r="CG27" s="28">
        <f>'[2]Форма 22'!$H$24</f>
        <v>2</v>
      </c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2"/>
      <c r="CU27" s="29" t="s">
        <v>184</v>
      </c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1"/>
      <c r="DI27" s="20">
        <v>5.93</v>
      </c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2"/>
      <c r="DY27" s="29" t="s">
        <v>180</v>
      </c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1"/>
      <c r="EO27" s="20" t="s">
        <v>179</v>
      </c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2"/>
    </row>
    <row r="28" spans="1:161" s="18" customFormat="1" ht="25.5" customHeight="1">
      <c r="A28" s="36" t="s">
        <v>4</v>
      </c>
      <c r="B28" s="37"/>
      <c r="C28" s="37"/>
      <c r="D28" s="37"/>
      <c r="E28" s="37"/>
      <c r="F28" s="37"/>
      <c r="G28" s="37"/>
      <c r="H28" s="38"/>
      <c r="I28" s="17"/>
      <c r="J28" s="42" t="s">
        <v>34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3"/>
      <c r="AQ28" s="36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8"/>
      <c r="BE28" s="36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8"/>
      <c r="BS28" s="35">
        <f>SUM(BS29:CF32)</f>
        <v>5074.65959</v>
      </c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4"/>
      <c r="CG28" s="35">
        <f>SUM(CG29:CT32)</f>
        <v>226.91202999999996</v>
      </c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4"/>
      <c r="CU28" s="35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4"/>
      <c r="DI28" s="32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4"/>
      <c r="DY28" s="32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4"/>
      <c r="EO28" s="32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4"/>
    </row>
    <row r="29" spans="1:161" s="16" customFormat="1" ht="131.25" customHeight="1">
      <c r="A29" s="23" t="s">
        <v>35</v>
      </c>
      <c r="B29" s="24"/>
      <c r="C29" s="24"/>
      <c r="D29" s="24"/>
      <c r="E29" s="24"/>
      <c r="F29" s="24"/>
      <c r="G29" s="24"/>
      <c r="H29" s="25"/>
      <c r="I29" s="19"/>
      <c r="J29" s="62" t="s">
        <v>95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3"/>
      <c r="AQ29" s="23" t="s">
        <v>186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5"/>
      <c r="BE29" s="23" t="s">
        <v>187</v>
      </c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5"/>
      <c r="BS29" s="28">
        <f>'[2]Форма 22'!$E$48+CG29</f>
        <v>3178.21354</v>
      </c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2"/>
      <c r="CG29" s="28">
        <f>'[1]ИП 2018 факт'!$F$62</f>
        <v>36.80421</v>
      </c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2"/>
      <c r="CU29" s="20" t="s">
        <v>51</v>
      </c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2"/>
      <c r="DI29" s="20">
        <v>2.1</v>
      </c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2"/>
      <c r="DY29" s="29" t="s">
        <v>188</v>
      </c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2"/>
      <c r="EO29" s="20" t="s">
        <v>179</v>
      </c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16" customFormat="1" ht="219" customHeight="1">
      <c r="A30" s="23" t="s">
        <v>135</v>
      </c>
      <c r="B30" s="24"/>
      <c r="C30" s="24"/>
      <c r="D30" s="24"/>
      <c r="E30" s="24"/>
      <c r="F30" s="24"/>
      <c r="G30" s="24"/>
      <c r="H30" s="25"/>
      <c r="I30" s="19"/>
      <c r="J30" s="26" t="s">
        <v>96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7"/>
      <c r="AQ30" s="23" t="s">
        <v>189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5"/>
      <c r="BE30" s="23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5"/>
      <c r="BS30" s="28">
        <f>'[2]Форма 22'!$E$47+CG30</f>
        <v>1708.07606</v>
      </c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2"/>
      <c r="CG30" s="28">
        <f>'[1]ИП 2018 факт'!$F$63</f>
        <v>1.73783</v>
      </c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2"/>
      <c r="CU30" s="20" t="s">
        <v>51</v>
      </c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2"/>
      <c r="DI30" s="20" t="s">
        <v>179</v>
      </c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2"/>
      <c r="DY30" s="20" t="s">
        <v>179</v>
      </c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2"/>
      <c r="EO30" s="20" t="s">
        <v>179</v>
      </c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16" customFormat="1" ht="71.25" customHeight="1">
      <c r="A31" s="23" t="s">
        <v>136</v>
      </c>
      <c r="B31" s="24"/>
      <c r="C31" s="24"/>
      <c r="D31" s="24"/>
      <c r="E31" s="24"/>
      <c r="F31" s="24"/>
      <c r="G31" s="24"/>
      <c r="H31" s="25"/>
      <c r="I31" s="19"/>
      <c r="J31" s="62" t="s">
        <v>97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3"/>
      <c r="AQ31" s="23" t="s">
        <v>197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5"/>
      <c r="BE31" s="23" t="s">
        <v>170</v>
      </c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5"/>
      <c r="BS31" s="28">
        <f>CG31</f>
        <v>188.36998999999997</v>
      </c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2"/>
      <c r="CG31" s="28">
        <f>'[1]ИП 2018 факт'!$F$68</f>
        <v>188.36998999999997</v>
      </c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2"/>
      <c r="CU31" s="20" t="s">
        <v>51</v>
      </c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2"/>
      <c r="DI31" s="20" t="s">
        <v>179</v>
      </c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2"/>
      <c r="DY31" s="20" t="s">
        <v>179</v>
      </c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2"/>
      <c r="EO31" s="20" t="s">
        <v>179</v>
      </c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spans="1:161" s="16" customFormat="1" ht="12" customHeight="1">
      <c r="A32" s="23"/>
      <c r="B32" s="24"/>
      <c r="C32" s="24"/>
      <c r="D32" s="24"/>
      <c r="E32" s="24"/>
      <c r="F32" s="24"/>
      <c r="G32" s="24"/>
      <c r="H32" s="25"/>
      <c r="I32" s="1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7"/>
      <c r="AQ32" s="23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5"/>
      <c r="BE32" s="23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5"/>
      <c r="BS32" s="28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2"/>
      <c r="CG32" s="28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2"/>
      <c r="CU32" s="20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2"/>
      <c r="DI32" s="20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2"/>
      <c r="DY32" s="20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2"/>
      <c r="EO32" s="20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6" customFormat="1" ht="12.75">
      <c r="A33" s="23"/>
      <c r="B33" s="24"/>
      <c r="C33" s="24"/>
      <c r="D33" s="24"/>
      <c r="E33" s="24"/>
      <c r="F33" s="24"/>
      <c r="G33" s="24"/>
      <c r="H33" s="25"/>
      <c r="I33" s="1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7"/>
      <c r="AQ33" s="23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5"/>
      <c r="BE33" s="23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5"/>
      <c r="BS33" s="20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2"/>
      <c r="CG33" s="20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2"/>
      <c r="CU33" s="20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2"/>
      <c r="DI33" s="20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2"/>
      <c r="DY33" s="20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2"/>
      <c r="EO33" s="20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2"/>
    </row>
    <row r="34" spans="1:161" s="18" customFormat="1" ht="38.25" customHeight="1">
      <c r="A34" s="36" t="s">
        <v>5</v>
      </c>
      <c r="B34" s="37"/>
      <c r="C34" s="37"/>
      <c r="D34" s="37"/>
      <c r="E34" s="37"/>
      <c r="F34" s="37"/>
      <c r="G34" s="37"/>
      <c r="H34" s="38"/>
      <c r="I34" s="17"/>
      <c r="J34" s="42" t="s">
        <v>36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3"/>
      <c r="AQ34" s="36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8"/>
      <c r="BE34" s="36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8"/>
      <c r="BS34" s="35">
        <f>SUM(BS35:CF37)</f>
        <v>3946.83481</v>
      </c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4"/>
      <c r="CG34" s="35">
        <f>SUM(CG35:CT37)</f>
        <v>3946.83481</v>
      </c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4"/>
      <c r="CU34" s="32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4"/>
      <c r="DI34" s="32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4"/>
      <c r="DY34" s="32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4"/>
      <c r="EO34" s="32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4"/>
    </row>
    <row r="35" spans="1:161" s="16" customFormat="1" ht="31.5" customHeight="1">
      <c r="A35" s="23" t="s">
        <v>37</v>
      </c>
      <c r="B35" s="24"/>
      <c r="C35" s="24"/>
      <c r="D35" s="24"/>
      <c r="E35" s="24"/>
      <c r="F35" s="24"/>
      <c r="G35" s="24"/>
      <c r="H35" s="25"/>
      <c r="I35" s="19"/>
      <c r="J35" s="26" t="s">
        <v>98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7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5"/>
      <c r="BE35" s="23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5"/>
      <c r="BS35" s="28">
        <f>CG35</f>
        <v>3378.28521</v>
      </c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2"/>
      <c r="CG35" s="28">
        <f>'[1]ИП 2018 факт'!$F$81</f>
        <v>3378.28521</v>
      </c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2"/>
      <c r="CU35" s="29" t="s">
        <v>104</v>
      </c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1"/>
      <c r="DI35" s="20" t="s">
        <v>179</v>
      </c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2"/>
      <c r="DY35" s="20" t="s">
        <v>179</v>
      </c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2"/>
      <c r="EO35" s="20" t="s">
        <v>179</v>
      </c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2"/>
    </row>
    <row r="36" spans="1:161" s="16" customFormat="1" ht="28.5" customHeight="1">
      <c r="A36" s="23" t="s">
        <v>138</v>
      </c>
      <c r="B36" s="24"/>
      <c r="C36" s="24"/>
      <c r="D36" s="24"/>
      <c r="E36" s="24"/>
      <c r="F36" s="24"/>
      <c r="G36" s="24"/>
      <c r="H36" s="25"/>
      <c r="I36" s="19"/>
      <c r="J36" s="26" t="s">
        <v>69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7"/>
      <c r="AQ36" s="23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3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5"/>
      <c r="BS36" s="28">
        <f>CG36</f>
        <v>388.984</v>
      </c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2"/>
      <c r="CG36" s="28">
        <f>'[1]ИП 2018 факт'!$F$117</f>
        <v>388.984</v>
      </c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2"/>
      <c r="CU36" s="20" t="s">
        <v>51</v>
      </c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2"/>
      <c r="DI36" s="20" t="s">
        <v>179</v>
      </c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2"/>
      <c r="DY36" s="20" t="s">
        <v>179</v>
      </c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2"/>
      <c r="EO36" s="20" t="s">
        <v>179</v>
      </c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2"/>
    </row>
    <row r="37" spans="1:161" s="16" customFormat="1" ht="27" customHeight="1">
      <c r="A37" s="23" t="s">
        <v>139</v>
      </c>
      <c r="B37" s="24"/>
      <c r="C37" s="24"/>
      <c r="D37" s="24"/>
      <c r="E37" s="24"/>
      <c r="F37" s="24"/>
      <c r="G37" s="24"/>
      <c r="H37" s="25"/>
      <c r="I37" s="19"/>
      <c r="J37" s="26" t="s">
        <v>72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7"/>
      <c r="AQ37" s="23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5"/>
      <c r="BE37" s="23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5"/>
      <c r="BS37" s="28">
        <f>CG37</f>
        <v>179.56560000000002</v>
      </c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2"/>
      <c r="CG37" s="28">
        <f>'[1]ИП 2018 факт'!$F$130</f>
        <v>179.56560000000002</v>
      </c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2"/>
      <c r="CU37" s="20" t="s">
        <v>51</v>
      </c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2"/>
      <c r="DI37" s="20" t="s">
        <v>179</v>
      </c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2"/>
      <c r="DY37" s="20" t="s">
        <v>179</v>
      </c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2"/>
      <c r="EO37" s="20" t="s">
        <v>179</v>
      </c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2"/>
    </row>
    <row r="38" spans="1:161" s="18" customFormat="1" ht="25.5" customHeight="1">
      <c r="A38" s="36" t="s">
        <v>8</v>
      </c>
      <c r="B38" s="37"/>
      <c r="C38" s="37"/>
      <c r="D38" s="37"/>
      <c r="E38" s="37"/>
      <c r="F38" s="37"/>
      <c r="G38" s="37"/>
      <c r="H38" s="38"/>
      <c r="I38" s="17"/>
      <c r="J38" s="42" t="s">
        <v>38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3"/>
      <c r="AQ38" s="36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8"/>
      <c r="BE38" s="36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S38" s="35">
        <v>0</v>
      </c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4"/>
      <c r="CG38" s="35">
        <v>0</v>
      </c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4"/>
      <c r="CU38" s="32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4"/>
      <c r="DI38" s="32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4"/>
      <c r="DY38" s="32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4"/>
      <c r="EO38" s="32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4"/>
    </row>
    <row r="39" spans="1:161" s="18" customFormat="1" ht="25.5" customHeight="1">
      <c r="A39" s="36" t="s">
        <v>22</v>
      </c>
      <c r="B39" s="37"/>
      <c r="C39" s="37"/>
      <c r="D39" s="37"/>
      <c r="E39" s="37"/>
      <c r="F39" s="37"/>
      <c r="G39" s="37"/>
      <c r="H39" s="38"/>
      <c r="I39" s="17"/>
      <c r="J39" s="42" t="s">
        <v>40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3"/>
      <c r="AQ39" s="36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8"/>
      <c r="BE39" s="36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8"/>
      <c r="BS39" s="35">
        <f>SUM(BS40:CF44)</f>
        <v>413272.27275</v>
      </c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4"/>
      <c r="CG39" s="35">
        <f>SUM(CG40:CT44)</f>
        <v>413272.27275</v>
      </c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4"/>
      <c r="CU39" s="32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4"/>
      <c r="DI39" s="32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4"/>
      <c r="DY39" s="32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4"/>
      <c r="EO39" s="32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4"/>
    </row>
    <row r="40" spans="1:161" s="16" customFormat="1" ht="27.75" customHeight="1">
      <c r="A40" s="23" t="s">
        <v>41</v>
      </c>
      <c r="B40" s="24"/>
      <c r="C40" s="24"/>
      <c r="D40" s="24"/>
      <c r="E40" s="24"/>
      <c r="F40" s="24"/>
      <c r="G40" s="24"/>
      <c r="H40" s="25"/>
      <c r="I40" s="19"/>
      <c r="J40" s="26" t="s">
        <v>99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7"/>
      <c r="AQ40" s="23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5"/>
      <c r="BE40" s="23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5"/>
      <c r="BS40" s="28">
        <f>CG40</f>
        <v>69576.45455</v>
      </c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2"/>
      <c r="CG40" s="28">
        <f>'[1]ИП 2018 факт'!$F$171</f>
        <v>69576.45455</v>
      </c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2"/>
      <c r="CU40" s="29" t="s">
        <v>51</v>
      </c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1"/>
      <c r="DI40" s="20" t="s">
        <v>179</v>
      </c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2"/>
      <c r="DY40" s="20" t="s">
        <v>179</v>
      </c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2"/>
      <c r="EO40" s="20" t="s">
        <v>179</v>
      </c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2"/>
    </row>
    <row r="41" spans="1:161" s="16" customFormat="1" ht="29.25" customHeight="1">
      <c r="A41" s="23" t="s">
        <v>154</v>
      </c>
      <c r="B41" s="24"/>
      <c r="C41" s="24"/>
      <c r="D41" s="24"/>
      <c r="E41" s="24"/>
      <c r="F41" s="24"/>
      <c r="G41" s="24"/>
      <c r="H41" s="25"/>
      <c r="I41" s="19"/>
      <c r="J41" s="26" t="s">
        <v>100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7"/>
      <c r="AQ41" s="23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5"/>
      <c r="BE41" s="23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5"/>
      <c r="BS41" s="28">
        <f>CG41</f>
        <v>17246.454550000002</v>
      </c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2"/>
      <c r="CG41" s="28">
        <f>'[1]ИП 2018 факт'!$F$180</f>
        <v>17246.454550000002</v>
      </c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2"/>
      <c r="CU41" s="29" t="s">
        <v>51</v>
      </c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1"/>
      <c r="DI41" s="20" t="s">
        <v>179</v>
      </c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2"/>
      <c r="DY41" s="20" t="s">
        <v>179</v>
      </c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2"/>
      <c r="EO41" s="20" t="s">
        <v>179</v>
      </c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2"/>
    </row>
    <row r="42" spans="1:161" s="16" customFormat="1" ht="38.25" customHeight="1">
      <c r="A42" s="23" t="s">
        <v>155</v>
      </c>
      <c r="B42" s="24"/>
      <c r="C42" s="24"/>
      <c r="D42" s="24"/>
      <c r="E42" s="24"/>
      <c r="F42" s="24"/>
      <c r="G42" s="24"/>
      <c r="H42" s="25"/>
      <c r="I42" s="19"/>
      <c r="J42" s="26" t="s">
        <v>101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7"/>
      <c r="AQ42" s="23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5"/>
      <c r="BE42" s="23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5"/>
      <c r="BS42" s="28">
        <f>CG42</f>
        <v>46476.454549999995</v>
      </c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2"/>
      <c r="CG42" s="28">
        <f>'[1]ИП 2018 факт'!$F$182</f>
        <v>46476.454549999995</v>
      </c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2"/>
      <c r="CU42" s="29" t="s">
        <v>51</v>
      </c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1"/>
      <c r="DI42" s="20" t="s">
        <v>179</v>
      </c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2"/>
      <c r="DY42" s="20" t="s">
        <v>179</v>
      </c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2"/>
      <c r="EO42" s="20" t="s">
        <v>179</v>
      </c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2"/>
    </row>
    <row r="43" spans="1:161" s="16" customFormat="1" ht="36" customHeight="1">
      <c r="A43" s="23" t="s">
        <v>156</v>
      </c>
      <c r="B43" s="24"/>
      <c r="C43" s="24"/>
      <c r="D43" s="24"/>
      <c r="E43" s="24"/>
      <c r="F43" s="24"/>
      <c r="G43" s="24"/>
      <c r="H43" s="25"/>
      <c r="I43" s="19"/>
      <c r="J43" s="26" t="s">
        <v>102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7"/>
      <c r="AQ43" s="23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5"/>
      <c r="BE43" s="23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5"/>
      <c r="BS43" s="28">
        <f>CG43</f>
        <v>179466.45455000002</v>
      </c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2"/>
      <c r="CG43" s="28">
        <f>'[1]ИП 2018 факт'!$F$187</f>
        <v>179466.45455000002</v>
      </c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2"/>
      <c r="CU43" s="29" t="s">
        <v>51</v>
      </c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1"/>
      <c r="DI43" s="20" t="s">
        <v>179</v>
      </c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2"/>
      <c r="DY43" s="20" t="s">
        <v>179</v>
      </c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2"/>
      <c r="EO43" s="20" t="s">
        <v>179</v>
      </c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2"/>
    </row>
    <row r="44" spans="1:161" s="16" customFormat="1" ht="30.75" customHeight="1">
      <c r="A44" s="23" t="s">
        <v>162</v>
      </c>
      <c r="B44" s="24"/>
      <c r="C44" s="24"/>
      <c r="D44" s="24"/>
      <c r="E44" s="24"/>
      <c r="F44" s="24"/>
      <c r="G44" s="24"/>
      <c r="H44" s="25"/>
      <c r="I44" s="19"/>
      <c r="J44" s="26" t="s">
        <v>103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7"/>
      <c r="AQ44" s="23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5"/>
      <c r="BE44" s="23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5"/>
      <c r="BS44" s="28">
        <f>CG44</f>
        <v>100506.45455</v>
      </c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2"/>
      <c r="CG44" s="28">
        <f>'[1]ИП 2018 факт'!$F$191</f>
        <v>100506.45455</v>
      </c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2"/>
      <c r="CU44" s="29" t="s">
        <v>51</v>
      </c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1"/>
      <c r="DI44" s="20" t="s">
        <v>179</v>
      </c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2"/>
      <c r="DY44" s="20" t="s">
        <v>179</v>
      </c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2"/>
      <c r="EO44" s="20" t="s">
        <v>179</v>
      </c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2"/>
    </row>
    <row r="45" spans="1:161" s="16" customFormat="1" ht="12.75">
      <c r="A45" s="23"/>
      <c r="B45" s="24"/>
      <c r="C45" s="24"/>
      <c r="D45" s="24"/>
      <c r="E45" s="24"/>
      <c r="F45" s="24"/>
      <c r="G45" s="24"/>
      <c r="H45" s="25"/>
      <c r="I45" s="19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7"/>
      <c r="AQ45" s="23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5"/>
      <c r="BE45" s="23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5"/>
      <c r="BS45" s="20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2"/>
      <c r="CG45" s="20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2"/>
      <c r="CU45" s="20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2"/>
      <c r="DI45" s="20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2"/>
      <c r="DY45" s="20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2"/>
      <c r="EO45" s="20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2"/>
    </row>
    <row r="46" spans="1:161" s="16" customFormat="1" ht="12.75">
      <c r="A46" s="23"/>
      <c r="B46" s="24"/>
      <c r="C46" s="24"/>
      <c r="D46" s="24"/>
      <c r="E46" s="24"/>
      <c r="F46" s="24"/>
      <c r="G46" s="24"/>
      <c r="H46" s="25"/>
      <c r="I46" s="19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7"/>
      <c r="AQ46" s="23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5"/>
      <c r="BE46" s="23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5"/>
      <c r="BS46" s="20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2"/>
      <c r="CG46" s="20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2"/>
      <c r="CU46" s="20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2"/>
      <c r="DI46" s="20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2"/>
      <c r="DY46" s="20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2"/>
      <c r="EO46" s="20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2"/>
    </row>
  </sheetData>
  <sheetProtection/>
  <mergeCells count="387">
    <mergeCell ref="A6:FE6"/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6:EN16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7:EN17"/>
    <mergeCell ref="EO14:FE14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8:EN18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9:EN19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2:EN22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CU28:DH28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CU29:DH29"/>
    <mergeCell ref="DY28:EN28"/>
    <mergeCell ref="EO22:FE22"/>
    <mergeCell ref="DY29:EN29"/>
    <mergeCell ref="A28:H28"/>
    <mergeCell ref="J28:AP28"/>
    <mergeCell ref="AQ28:BD28"/>
    <mergeCell ref="BE28:BR28"/>
    <mergeCell ref="BS28:CF28"/>
    <mergeCell ref="CG28:CT28"/>
    <mergeCell ref="CU30:DH30"/>
    <mergeCell ref="DI28:DX28"/>
    <mergeCell ref="DY30:EN30"/>
    <mergeCell ref="EO28:FE28"/>
    <mergeCell ref="A29:H29"/>
    <mergeCell ref="J29:AP29"/>
    <mergeCell ref="AQ29:BD29"/>
    <mergeCell ref="BE29:BR29"/>
    <mergeCell ref="BS29:CF29"/>
    <mergeCell ref="CG29:CT29"/>
    <mergeCell ref="CU31:DH31"/>
    <mergeCell ref="DI29:DX29"/>
    <mergeCell ref="DY31:EN31"/>
    <mergeCell ref="EO29:FE29"/>
    <mergeCell ref="A30:H30"/>
    <mergeCell ref="J30:AP30"/>
    <mergeCell ref="AQ30:BD30"/>
    <mergeCell ref="BE30:BR30"/>
    <mergeCell ref="BS30:CF30"/>
    <mergeCell ref="CG30:CT30"/>
    <mergeCell ref="CU32:DH32"/>
    <mergeCell ref="DI30:DX30"/>
    <mergeCell ref="DY32:EN32"/>
    <mergeCell ref="EO30:FE30"/>
    <mergeCell ref="A31:H31"/>
    <mergeCell ref="J31:AP31"/>
    <mergeCell ref="AQ31:BD31"/>
    <mergeCell ref="BE31:BR31"/>
    <mergeCell ref="BS31:CF31"/>
    <mergeCell ref="CG31:CT31"/>
    <mergeCell ref="CU33:DH33"/>
    <mergeCell ref="DI31:DX31"/>
    <mergeCell ref="DY33:EN33"/>
    <mergeCell ref="EO31:FE31"/>
    <mergeCell ref="A32:H32"/>
    <mergeCell ref="J32:AP32"/>
    <mergeCell ref="AQ32:BD32"/>
    <mergeCell ref="BE32:BR32"/>
    <mergeCell ref="BS32:CF32"/>
    <mergeCell ref="CG32:CT32"/>
    <mergeCell ref="CU34:DH34"/>
    <mergeCell ref="DI32:DX32"/>
    <mergeCell ref="DY34:EN34"/>
    <mergeCell ref="EO32:FE32"/>
    <mergeCell ref="A33:H33"/>
    <mergeCell ref="J33:AP33"/>
    <mergeCell ref="AQ33:BD33"/>
    <mergeCell ref="BE33:BR33"/>
    <mergeCell ref="BS33:CF33"/>
    <mergeCell ref="CG33:CT33"/>
    <mergeCell ref="CU35:DH35"/>
    <mergeCell ref="DI33:DX33"/>
    <mergeCell ref="DY35:EN35"/>
    <mergeCell ref="EO33:FE33"/>
    <mergeCell ref="A34:H34"/>
    <mergeCell ref="J34:AP34"/>
    <mergeCell ref="AQ34:BD34"/>
    <mergeCell ref="BE34:BR34"/>
    <mergeCell ref="BS34:CF34"/>
    <mergeCell ref="CG34:CT34"/>
    <mergeCell ref="CU36:DH36"/>
    <mergeCell ref="DI34:DX34"/>
    <mergeCell ref="DY36:EN36"/>
    <mergeCell ref="EO34:FE34"/>
    <mergeCell ref="A35:H35"/>
    <mergeCell ref="J35:AP35"/>
    <mergeCell ref="AQ35:BD35"/>
    <mergeCell ref="BE35:BR35"/>
    <mergeCell ref="BS35:CF35"/>
    <mergeCell ref="CG35:CT35"/>
    <mergeCell ref="DI37:DX37"/>
    <mergeCell ref="DI35:DX35"/>
    <mergeCell ref="DY37:EN37"/>
    <mergeCell ref="EO35:FE35"/>
    <mergeCell ref="A36:H36"/>
    <mergeCell ref="J36:AP36"/>
    <mergeCell ref="AQ36:BD36"/>
    <mergeCell ref="BE36:BR36"/>
    <mergeCell ref="BS36:CF36"/>
    <mergeCell ref="CG36:CT36"/>
    <mergeCell ref="CU38:DH38"/>
    <mergeCell ref="DI36:DX36"/>
    <mergeCell ref="EO36:FE36"/>
    <mergeCell ref="A37:H37"/>
    <mergeCell ref="J37:AP37"/>
    <mergeCell ref="AQ37:BD37"/>
    <mergeCell ref="BE37:BR37"/>
    <mergeCell ref="BS37:CF37"/>
    <mergeCell ref="CG37:CT37"/>
    <mergeCell ref="CU37:DH37"/>
    <mergeCell ref="DI39:DX39"/>
    <mergeCell ref="EO37:FE37"/>
    <mergeCell ref="DY38:EN38"/>
    <mergeCell ref="EO38:FE38"/>
    <mergeCell ref="A38:H38"/>
    <mergeCell ref="J38:AP38"/>
    <mergeCell ref="AQ38:BD38"/>
    <mergeCell ref="BE38:BR38"/>
    <mergeCell ref="BS38:CF38"/>
    <mergeCell ref="CG38:CT38"/>
    <mergeCell ref="CU40:DH40"/>
    <mergeCell ref="DI38:DX38"/>
    <mergeCell ref="DY40:EN40"/>
    <mergeCell ref="A39:H39"/>
    <mergeCell ref="J39:AP39"/>
    <mergeCell ref="AQ39:BD39"/>
    <mergeCell ref="BE39:BR39"/>
    <mergeCell ref="BS39:CF39"/>
    <mergeCell ref="CG39:CT39"/>
    <mergeCell ref="CU39:DH39"/>
    <mergeCell ref="CU41:DH41"/>
    <mergeCell ref="DY39:EN39"/>
    <mergeCell ref="DY41:EN41"/>
    <mergeCell ref="EO39:FE39"/>
    <mergeCell ref="A40:H40"/>
    <mergeCell ref="J40:AP40"/>
    <mergeCell ref="AQ40:BD40"/>
    <mergeCell ref="BE40:BR40"/>
    <mergeCell ref="BS40:CF40"/>
    <mergeCell ref="CG40:CT40"/>
    <mergeCell ref="CU42:DH42"/>
    <mergeCell ref="DI40:DX40"/>
    <mergeCell ref="DY42:EN42"/>
    <mergeCell ref="EO40:FE40"/>
    <mergeCell ref="A41:H41"/>
    <mergeCell ref="J41:AP41"/>
    <mergeCell ref="AQ41:BD41"/>
    <mergeCell ref="BE41:BR41"/>
    <mergeCell ref="BS41:CF41"/>
    <mergeCell ref="CG41:CT41"/>
    <mergeCell ref="CU43:DH43"/>
    <mergeCell ref="DI41:DX41"/>
    <mergeCell ref="DY43:EN43"/>
    <mergeCell ref="EO41:FE41"/>
    <mergeCell ref="A42:H42"/>
    <mergeCell ref="J42:AP42"/>
    <mergeCell ref="AQ42:BD42"/>
    <mergeCell ref="BE42:BR42"/>
    <mergeCell ref="BS42:CF42"/>
    <mergeCell ref="CG42:CT42"/>
    <mergeCell ref="DI44:DX44"/>
    <mergeCell ref="DI42:DX42"/>
    <mergeCell ref="DY44:EN44"/>
    <mergeCell ref="EO42:FE42"/>
    <mergeCell ref="A43:H43"/>
    <mergeCell ref="J43:AP43"/>
    <mergeCell ref="AQ43:BD43"/>
    <mergeCell ref="BE43:BR43"/>
    <mergeCell ref="BS43:CF43"/>
    <mergeCell ref="CG43:CT43"/>
    <mergeCell ref="CU45:DH45"/>
    <mergeCell ref="DI43:DX43"/>
    <mergeCell ref="EO43:FE43"/>
    <mergeCell ref="A44:H44"/>
    <mergeCell ref="J44:AP44"/>
    <mergeCell ref="AQ44:BD44"/>
    <mergeCell ref="BE44:BR44"/>
    <mergeCell ref="BS44:CF44"/>
    <mergeCell ref="CG44:CT44"/>
    <mergeCell ref="CU44:DH44"/>
    <mergeCell ref="CU46:DH46"/>
    <mergeCell ref="DY45:EN45"/>
    <mergeCell ref="EO44:FE44"/>
    <mergeCell ref="DY46:EN46"/>
    <mergeCell ref="A45:H45"/>
    <mergeCell ref="J45:AP45"/>
    <mergeCell ref="AQ45:BD45"/>
    <mergeCell ref="BE45:BR45"/>
    <mergeCell ref="BS45:CF45"/>
    <mergeCell ref="CG45:CT45"/>
    <mergeCell ref="DI15:DX15"/>
    <mergeCell ref="DI45:DX45"/>
    <mergeCell ref="DY15:EN15"/>
    <mergeCell ref="EO45:FE45"/>
    <mergeCell ref="A46:H46"/>
    <mergeCell ref="J46:AP46"/>
    <mergeCell ref="AQ46:BD46"/>
    <mergeCell ref="BE46:BR46"/>
    <mergeCell ref="BS46:CF46"/>
    <mergeCell ref="CG46:CT46"/>
    <mergeCell ref="CU27:DH27"/>
    <mergeCell ref="DI46:DX46"/>
    <mergeCell ref="EO46:FE46"/>
    <mergeCell ref="A15:H15"/>
    <mergeCell ref="J15:AP15"/>
    <mergeCell ref="AQ15:BD15"/>
    <mergeCell ref="BE15:BR15"/>
    <mergeCell ref="BS15:CF15"/>
    <mergeCell ref="CG15:CT15"/>
    <mergeCell ref="CU15:DH15"/>
    <mergeCell ref="CU24:DH24"/>
    <mergeCell ref="DY27:EN27"/>
    <mergeCell ref="EO15:FE15"/>
    <mergeCell ref="DY24:EN24"/>
    <mergeCell ref="A27:H27"/>
    <mergeCell ref="J27:AP27"/>
    <mergeCell ref="AQ27:BD27"/>
    <mergeCell ref="BE27:BR27"/>
    <mergeCell ref="BS27:CF27"/>
    <mergeCell ref="CG27:CT27"/>
    <mergeCell ref="CU23:DH23"/>
    <mergeCell ref="DI27:DX27"/>
    <mergeCell ref="DY23:EN23"/>
    <mergeCell ref="EO27:FE27"/>
    <mergeCell ref="A24:H24"/>
    <mergeCell ref="J24:AP24"/>
    <mergeCell ref="AQ24:BD24"/>
    <mergeCell ref="BE24:BR24"/>
    <mergeCell ref="BS24:CF24"/>
    <mergeCell ref="CG24:CT24"/>
    <mergeCell ref="DI25:DX25"/>
    <mergeCell ref="DI24:DX24"/>
    <mergeCell ref="EO23:FE23"/>
    <mergeCell ref="EO24:FE24"/>
    <mergeCell ref="A23:H23"/>
    <mergeCell ref="J23:AP23"/>
    <mergeCell ref="AQ23:BD23"/>
    <mergeCell ref="BE23:BR23"/>
    <mergeCell ref="BS23:CF23"/>
    <mergeCell ref="CG23:CT23"/>
    <mergeCell ref="CU26:DH26"/>
    <mergeCell ref="DI26:DX26"/>
    <mergeCell ref="DI23:DX23"/>
    <mergeCell ref="A25:H25"/>
    <mergeCell ref="J25:AP25"/>
    <mergeCell ref="AQ25:BD25"/>
    <mergeCell ref="BE25:BR25"/>
    <mergeCell ref="BS25:CF25"/>
    <mergeCell ref="CG25:CT25"/>
    <mergeCell ref="CU25:DH25"/>
    <mergeCell ref="DY26:EN26"/>
    <mergeCell ref="EO26:FE26"/>
    <mergeCell ref="DY25:EN25"/>
    <mergeCell ref="EO25:FE25"/>
    <mergeCell ref="A26:H26"/>
    <mergeCell ref="J26:AP26"/>
    <mergeCell ref="AQ26:BD26"/>
    <mergeCell ref="BE26:BR26"/>
    <mergeCell ref="BS26:CF26"/>
    <mergeCell ref="CG26:CT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40"/>
  <sheetViews>
    <sheetView view="pageBreakPreview" zoomScaleSheetLayoutView="100" zoomScalePageLayoutView="0" workbookViewId="0" topLeftCell="A1">
      <selection activeCell="A41" sqref="A41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1" t="s">
        <v>42</v>
      </c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80:137" s="8" customFormat="1" ht="11.25">
      <c r="CB4" s="39" t="s">
        <v>6</v>
      </c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</row>
    <row r="5" spans="42:47" s="13" customFormat="1" ht="15.75">
      <c r="AP5" s="15" t="s">
        <v>45</v>
      </c>
      <c r="AQ5" s="40" t="s">
        <v>43</v>
      </c>
      <c r="AR5" s="40"/>
      <c r="AS5" s="40"/>
      <c r="AT5" s="40"/>
      <c r="AU5" s="13" t="s">
        <v>26</v>
      </c>
    </row>
    <row r="6" spans="1:161" s="13" customFormat="1" ht="21.75" customHeight="1">
      <c r="A6" s="59" t="s">
        <v>105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7" spans="1:161" s="13" customFormat="1" ht="12" customHeight="1">
      <c r="A7" s="59" t="s">
        <v>204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</row>
    <row r="9" spans="1:161" s="16" customFormat="1" ht="28.5" customHeight="1">
      <c r="A9" s="50" t="s">
        <v>9</v>
      </c>
      <c r="B9" s="51"/>
      <c r="C9" s="51"/>
      <c r="D9" s="51"/>
      <c r="E9" s="51"/>
      <c r="F9" s="51"/>
      <c r="G9" s="51"/>
      <c r="H9" s="52"/>
      <c r="I9" s="50" t="s">
        <v>10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2"/>
      <c r="AQ9" s="56" t="s">
        <v>13</v>
      </c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8"/>
      <c r="BS9" s="56" t="s">
        <v>14</v>
      </c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8"/>
      <c r="DI9" s="56" t="s">
        <v>18</v>
      </c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8"/>
    </row>
    <row r="10" spans="1:161" s="16" customFormat="1" ht="66" customHeight="1">
      <c r="A10" s="53"/>
      <c r="B10" s="54"/>
      <c r="C10" s="54"/>
      <c r="D10" s="54"/>
      <c r="E10" s="54"/>
      <c r="F10" s="54"/>
      <c r="G10" s="54"/>
      <c r="H10" s="55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5"/>
      <c r="AQ10" s="56" t="s">
        <v>11</v>
      </c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8"/>
      <c r="BE10" s="56" t="s">
        <v>12</v>
      </c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  <c r="BS10" s="56" t="s">
        <v>15</v>
      </c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8"/>
      <c r="CG10" s="56" t="s">
        <v>16</v>
      </c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8"/>
      <c r="CU10" s="56" t="s">
        <v>17</v>
      </c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8"/>
      <c r="DI10" s="56" t="s">
        <v>19</v>
      </c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8"/>
      <c r="DY10" s="56" t="s">
        <v>20</v>
      </c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8"/>
      <c r="EO10" s="56" t="s">
        <v>21</v>
      </c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8"/>
    </row>
    <row r="11" spans="1:161" s="16" customFormat="1" ht="12.75">
      <c r="A11" s="47" t="s">
        <v>0</v>
      </c>
      <c r="B11" s="48"/>
      <c r="C11" s="48"/>
      <c r="D11" s="48"/>
      <c r="E11" s="48"/>
      <c r="F11" s="48"/>
      <c r="G11" s="48"/>
      <c r="H11" s="49"/>
      <c r="I11" s="47" t="s">
        <v>1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  <c r="AQ11" s="47" t="s">
        <v>2</v>
      </c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9"/>
      <c r="BE11" s="47" t="s">
        <v>3</v>
      </c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9"/>
      <c r="BS11" s="47" t="s">
        <v>4</v>
      </c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9"/>
      <c r="CG11" s="47" t="s">
        <v>5</v>
      </c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9"/>
      <c r="CU11" s="47" t="s">
        <v>8</v>
      </c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9"/>
      <c r="DI11" s="47" t="s">
        <v>22</v>
      </c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9"/>
      <c r="DY11" s="47" t="s">
        <v>23</v>
      </c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9"/>
      <c r="EO11" s="47" t="s">
        <v>24</v>
      </c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8" customFormat="1" ht="12.75">
      <c r="A12" s="36" t="s">
        <v>0</v>
      </c>
      <c r="B12" s="37"/>
      <c r="C12" s="37"/>
      <c r="D12" s="37"/>
      <c r="E12" s="37"/>
      <c r="F12" s="37"/>
      <c r="G12" s="37"/>
      <c r="H12" s="38"/>
      <c r="I12" s="17"/>
      <c r="J12" s="42" t="s">
        <v>27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8"/>
      <c r="BE12" s="36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8"/>
      <c r="BS12" s="35">
        <f>BS13+BS27+BS30+BS31</f>
        <v>1286974.3451600003</v>
      </c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4"/>
      <c r="CG12" s="35">
        <f>CG13+CG27+CG30+CG31</f>
        <v>1286349.2292900002</v>
      </c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4"/>
      <c r="CU12" s="32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4"/>
      <c r="DI12" s="32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4"/>
      <c r="DY12" s="32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4"/>
      <c r="EO12" s="32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4"/>
    </row>
    <row r="13" spans="1:161" s="18" customFormat="1" ht="38.25" customHeight="1">
      <c r="A13" s="36" t="s">
        <v>1</v>
      </c>
      <c r="B13" s="37"/>
      <c r="C13" s="37"/>
      <c r="D13" s="37"/>
      <c r="E13" s="37"/>
      <c r="F13" s="37"/>
      <c r="G13" s="37"/>
      <c r="H13" s="38"/>
      <c r="I13" s="17"/>
      <c r="J13" s="42" t="s">
        <v>28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36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8"/>
      <c r="BE13" s="36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8"/>
      <c r="BS13" s="35">
        <f>BS15+BS17+BS25</f>
        <v>16284.156550000002</v>
      </c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4"/>
      <c r="CG13" s="35">
        <f>CG15+CG17+CG25</f>
        <v>15659.040680000002</v>
      </c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4"/>
      <c r="CU13" s="32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4"/>
      <c r="DI13" s="32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4"/>
      <c r="DY13" s="32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4"/>
      <c r="EO13" s="32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4"/>
    </row>
    <row r="14" spans="1:161" s="16" customFormat="1" ht="12.75">
      <c r="A14" s="23" t="s">
        <v>29</v>
      </c>
      <c r="B14" s="24"/>
      <c r="C14" s="24"/>
      <c r="D14" s="24"/>
      <c r="E14" s="24"/>
      <c r="F14" s="24"/>
      <c r="G14" s="24"/>
      <c r="H14" s="25"/>
      <c r="I14" s="1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3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5"/>
      <c r="BE14" s="23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  <c r="BS14" s="20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2"/>
      <c r="CG14" s="20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2"/>
      <c r="CU14" s="20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2"/>
      <c r="DI14" s="20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2"/>
      <c r="DY14" s="20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2"/>
      <c r="EO14" s="20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2"/>
    </row>
    <row r="15" spans="1:161" s="18" customFormat="1" ht="37.5" customHeight="1">
      <c r="A15" s="36" t="s">
        <v>2</v>
      </c>
      <c r="B15" s="37"/>
      <c r="C15" s="37"/>
      <c r="D15" s="37"/>
      <c r="E15" s="37"/>
      <c r="F15" s="37"/>
      <c r="G15" s="37"/>
      <c r="H15" s="38"/>
      <c r="I15" s="17"/>
      <c r="J15" s="42" t="s">
        <v>30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36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8"/>
      <c r="BE15" s="36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8"/>
      <c r="BS15" s="35">
        <f>SUM(BS16:CF16)</f>
        <v>660.15087</v>
      </c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1"/>
      <c r="CG15" s="35">
        <f>SUM(CG16:CT16)</f>
        <v>35.035</v>
      </c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1"/>
      <c r="CU15" s="44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6"/>
      <c r="DI15" s="32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4"/>
      <c r="DY15" s="32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4"/>
      <c r="EO15" s="32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s="16" customFormat="1" ht="108" customHeight="1">
      <c r="A16" s="23" t="s">
        <v>31</v>
      </c>
      <c r="B16" s="24"/>
      <c r="C16" s="24"/>
      <c r="D16" s="24"/>
      <c r="E16" s="24"/>
      <c r="F16" s="24"/>
      <c r="G16" s="24"/>
      <c r="H16" s="25"/>
      <c r="I16" s="19"/>
      <c r="J16" s="26" t="s">
        <v>112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23" t="s">
        <v>190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 t="s">
        <v>187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28">
        <f>'[2]Форма 23'!$F$21+CG16</f>
        <v>660.15087</v>
      </c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8">
        <f>'[1]ИП 2018 факт'!$G$50</f>
        <v>35.035</v>
      </c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20" t="s">
        <v>51</v>
      </c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2"/>
      <c r="DI16" s="20" t="s">
        <v>179</v>
      </c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2"/>
      <c r="DY16" s="20" t="s">
        <v>179</v>
      </c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2"/>
      <c r="EO16" s="20" t="s">
        <v>179</v>
      </c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18" customFormat="1" ht="12.75">
      <c r="A17" s="36" t="s">
        <v>3</v>
      </c>
      <c r="B17" s="37"/>
      <c r="C17" s="37"/>
      <c r="D17" s="37"/>
      <c r="E17" s="37"/>
      <c r="F17" s="37"/>
      <c r="G17" s="37"/>
      <c r="H17" s="38"/>
      <c r="I17" s="17"/>
      <c r="J17" s="42" t="s">
        <v>32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3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8"/>
      <c r="BE17" s="36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8"/>
      <c r="BS17" s="35">
        <f>SUM(BS18:CF24)</f>
        <v>15498.833980000001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4"/>
      <c r="CG17" s="35">
        <f>SUM(CG18:CT24)</f>
        <v>15498.833980000001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4"/>
      <c r="CU17" s="32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32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4"/>
      <c r="DY17" s="32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4"/>
      <c r="EO17" s="32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4"/>
    </row>
    <row r="18" spans="1:161" s="16" customFormat="1" ht="65.25" customHeight="1">
      <c r="A18" s="23" t="s">
        <v>33</v>
      </c>
      <c r="B18" s="24"/>
      <c r="C18" s="24"/>
      <c r="D18" s="24"/>
      <c r="E18" s="24"/>
      <c r="F18" s="24"/>
      <c r="G18" s="24"/>
      <c r="H18" s="25"/>
      <c r="I18" s="19"/>
      <c r="J18" s="26" t="s">
        <v>106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3" t="s">
        <v>169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 t="s">
        <v>168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28">
        <f aca="true" t="shared" si="0" ref="BS18:BS24">CG18</f>
        <v>1408.04622</v>
      </c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2"/>
      <c r="CG18" s="28">
        <f>'[1]ИП 2018 факт'!$G$14</f>
        <v>1408.04622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2"/>
      <c r="CU18" s="29" t="s">
        <v>185</v>
      </c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1"/>
      <c r="DI18" s="20">
        <v>1.4425</v>
      </c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2"/>
      <c r="DY18" s="20" t="s">
        <v>191</v>
      </c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2"/>
      <c r="EO18" s="20">
        <v>3</v>
      </c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16" customFormat="1" ht="55.5" customHeight="1">
      <c r="A19" s="23" t="s">
        <v>131</v>
      </c>
      <c r="B19" s="24"/>
      <c r="C19" s="24"/>
      <c r="D19" s="24"/>
      <c r="E19" s="24"/>
      <c r="F19" s="24"/>
      <c r="G19" s="24"/>
      <c r="H19" s="25"/>
      <c r="I19" s="19"/>
      <c r="J19" s="26" t="s">
        <v>107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7"/>
      <c r="AQ19" s="23" t="s">
        <v>169</v>
      </c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3" t="s">
        <v>168</v>
      </c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5"/>
      <c r="BS19" s="28">
        <f t="shared" si="0"/>
        <v>493.1977300000001</v>
      </c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2"/>
      <c r="CG19" s="28">
        <f>'[1]ИП 2018 факт'!$G$15</f>
        <v>493.1977300000001</v>
      </c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2"/>
      <c r="CU19" s="29" t="s">
        <v>185</v>
      </c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1"/>
      <c r="DI19" s="20">
        <v>0.1015</v>
      </c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2"/>
      <c r="DY19" s="20" t="s">
        <v>191</v>
      </c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2"/>
      <c r="EO19" s="20" t="s">
        <v>179</v>
      </c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16" customFormat="1" ht="53.25" customHeight="1">
      <c r="A20" s="23" t="s">
        <v>132</v>
      </c>
      <c r="B20" s="24"/>
      <c r="C20" s="24"/>
      <c r="D20" s="24"/>
      <c r="E20" s="24"/>
      <c r="F20" s="24"/>
      <c r="G20" s="24"/>
      <c r="H20" s="25"/>
      <c r="I20" s="19"/>
      <c r="J20" s="26" t="s">
        <v>108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7"/>
      <c r="AQ20" s="23" t="s">
        <v>169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3" t="s">
        <v>168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5"/>
      <c r="BS20" s="28">
        <f t="shared" si="0"/>
        <v>4353.813340000001</v>
      </c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8">
        <f>'[1]ИП 2018 факт'!$G$16</f>
        <v>4353.813340000001</v>
      </c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29" t="s">
        <v>185</v>
      </c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1"/>
      <c r="DI20" s="20">
        <v>6.9</v>
      </c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2"/>
      <c r="DY20" s="20" t="s">
        <v>192</v>
      </c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2"/>
      <c r="EO20" s="20">
        <v>1</v>
      </c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16" customFormat="1" ht="105" customHeight="1">
      <c r="A21" s="23" t="s">
        <v>133</v>
      </c>
      <c r="B21" s="24"/>
      <c r="C21" s="24"/>
      <c r="D21" s="24"/>
      <c r="E21" s="24"/>
      <c r="F21" s="24"/>
      <c r="G21" s="24"/>
      <c r="H21" s="25"/>
      <c r="I21" s="19"/>
      <c r="J21" s="26" t="s">
        <v>47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7"/>
      <c r="AQ21" s="23" t="s">
        <v>169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  <c r="BE21" s="23" t="s">
        <v>170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5"/>
      <c r="BS21" s="28">
        <f t="shared" si="0"/>
        <v>8271.87296</v>
      </c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2"/>
      <c r="CG21" s="28">
        <f>'[1]ИП 2018 факт'!$G$29</f>
        <v>8271.87296</v>
      </c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29" t="s">
        <v>84</v>
      </c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1"/>
      <c r="DI21" s="20" t="s">
        <v>179</v>
      </c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2"/>
      <c r="DY21" s="20" t="s">
        <v>179</v>
      </c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2"/>
      <c r="EO21" s="20" t="s">
        <v>179</v>
      </c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2"/>
    </row>
    <row r="22" spans="1:161" s="16" customFormat="1" ht="53.25" customHeight="1">
      <c r="A22" s="23" t="s">
        <v>134</v>
      </c>
      <c r="B22" s="24"/>
      <c r="C22" s="24"/>
      <c r="D22" s="24"/>
      <c r="E22" s="24"/>
      <c r="F22" s="24"/>
      <c r="G22" s="24"/>
      <c r="H22" s="25"/>
      <c r="I22" s="19"/>
      <c r="J22" s="26" t="s">
        <v>109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3" t="s">
        <v>169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  <c r="BE22" s="23" t="s">
        <v>170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5"/>
      <c r="BS22" s="28">
        <f t="shared" si="0"/>
        <v>484.39673</v>
      </c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2"/>
      <c r="CG22" s="28">
        <f>'[1]ИП 2018 факт'!$G$31</f>
        <v>484.39673</v>
      </c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2"/>
      <c r="CU22" s="20" t="s">
        <v>51</v>
      </c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2"/>
      <c r="DI22" s="20" t="s">
        <v>179</v>
      </c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2"/>
      <c r="DY22" s="20" t="s">
        <v>179</v>
      </c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2"/>
      <c r="EO22" s="20" t="s">
        <v>179</v>
      </c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2"/>
    </row>
    <row r="23" spans="1:161" s="16" customFormat="1" ht="54" customHeight="1">
      <c r="A23" s="23" t="s">
        <v>158</v>
      </c>
      <c r="B23" s="24"/>
      <c r="C23" s="24"/>
      <c r="D23" s="24"/>
      <c r="E23" s="24"/>
      <c r="F23" s="24"/>
      <c r="G23" s="24"/>
      <c r="H23" s="25"/>
      <c r="I23" s="19"/>
      <c r="J23" s="26" t="s">
        <v>110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7"/>
      <c r="AQ23" s="23" t="s">
        <v>169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5"/>
      <c r="BE23" s="23" t="s">
        <v>170</v>
      </c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5"/>
      <c r="BS23" s="28">
        <f t="shared" si="0"/>
        <v>42.30932</v>
      </c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2"/>
      <c r="CG23" s="28">
        <f>'[1]ИП 2018 факт'!$G$32</f>
        <v>42.30932</v>
      </c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2"/>
      <c r="CU23" s="20" t="s">
        <v>51</v>
      </c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2"/>
      <c r="DI23" s="20" t="s">
        <v>179</v>
      </c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2"/>
      <c r="DY23" s="20" t="s">
        <v>179</v>
      </c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2"/>
      <c r="EO23" s="20" t="s">
        <v>179</v>
      </c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16" customFormat="1" ht="42.75" customHeight="1">
      <c r="A24" s="23" t="s">
        <v>159</v>
      </c>
      <c r="B24" s="24"/>
      <c r="C24" s="24"/>
      <c r="D24" s="24"/>
      <c r="E24" s="24"/>
      <c r="F24" s="24"/>
      <c r="G24" s="24"/>
      <c r="H24" s="25"/>
      <c r="I24" s="19"/>
      <c r="J24" s="26" t="s">
        <v>111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7"/>
      <c r="AQ24" s="23" t="s">
        <v>173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5"/>
      <c r="BE24" s="23" t="s">
        <v>170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5"/>
      <c r="BS24" s="28">
        <f t="shared" si="0"/>
        <v>445.19768</v>
      </c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2"/>
      <c r="CG24" s="28">
        <f>'[1]ИП 2018 факт'!$G$33</f>
        <v>445.19768</v>
      </c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2"/>
      <c r="CU24" s="20" t="s">
        <v>51</v>
      </c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2"/>
      <c r="DI24" s="20" t="s">
        <v>179</v>
      </c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2"/>
      <c r="DY24" s="20" t="s">
        <v>179</v>
      </c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2"/>
      <c r="EO24" s="20" t="s">
        <v>179</v>
      </c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18" customFormat="1" ht="25.5" customHeight="1">
      <c r="A25" s="36" t="s">
        <v>4</v>
      </c>
      <c r="B25" s="37"/>
      <c r="C25" s="37"/>
      <c r="D25" s="37"/>
      <c r="E25" s="37"/>
      <c r="F25" s="37"/>
      <c r="G25" s="37"/>
      <c r="H25" s="38"/>
      <c r="I25" s="17"/>
      <c r="J25" s="42" t="s">
        <v>34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36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8"/>
      <c r="BE25" s="36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8"/>
      <c r="BS25" s="35">
        <f>SUM(BS26:CF26)</f>
        <v>125.1717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4"/>
      <c r="CG25" s="35">
        <f>SUM(CG26:CT26)</f>
        <v>125.1717</v>
      </c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4"/>
      <c r="CU25" s="35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4"/>
      <c r="DI25" s="32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4"/>
      <c r="DY25" s="32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4"/>
      <c r="EO25" s="32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4"/>
    </row>
    <row r="26" spans="1:161" s="16" customFormat="1" ht="25.5" customHeight="1">
      <c r="A26" s="23" t="s">
        <v>35</v>
      </c>
      <c r="B26" s="24"/>
      <c r="C26" s="24"/>
      <c r="D26" s="24"/>
      <c r="E26" s="24"/>
      <c r="F26" s="24"/>
      <c r="G26" s="24"/>
      <c r="H26" s="25"/>
      <c r="I26" s="19"/>
      <c r="J26" s="62" t="s">
        <v>113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3"/>
      <c r="AQ26" s="23" t="s">
        <v>171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5"/>
      <c r="BE26" s="23" t="s">
        <v>195</v>
      </c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5"/>
      <c r="BS26" s="28">
        <f>CG26</f>
        <v>125.1717</v>
      </c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2"/>
      <c r="CG26" s="28">
        <f>'[1]ИП 2018 факт'!$G$67</f>
        <v>125.1717</v>
      </c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2"/>
      <c r="CU26" s="20" t="s">
        <v>51</v>
      </c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2"/>
      <c r="DI26" s="20" t="s">
        <v>179</v>
      </c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2"/>
      <c r="DY26" s="20" t="s">
        <v>179</v>
      </c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2"/>
      <c r="EO26" s="20" t="s">
        <v>179</v>
      </c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2"/>
    </row>
    <row r="27" spans="1:161" s="18" customFormat="1" ht="38.25" customHeight="1">
      <c r="A27" s="36" t="s">
        <v>5</v>
      </c>
      <c r="B27" s="37"/>
      <c r="C27" s="37"/>
      <c r="D27" s="37"/>
      <c r="E27" s="37"/>
      <c r="F27" s="37"/>
      <c r="G27" s="37"/>
      <c r="H27" s="38"/>
      <c r="I27" s="17"/>
      <c r="J27" s="42" t="s">
        <v>36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36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8"/>
      <c r="BE27" s="36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8"/>
      <c r="BS27" s="35">
        <f>SUM(BS28:CF29)</f>
        <v>7563.540810000001</v>
      </c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4"/>
      <c r="CG27" s="35">
        <f>SUM(CG28:CT29)</f>
        <v>7563.540810000001</v>
      </c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4"/>
      <c r="CU27" s="32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4"/>
      <c r="DI27" s="32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4"/>
      <c r="DY27" s="32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4"/>
      <c r="EO27" s="32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4"/>
    </row>
    <row r="28" spans="1:161" s="16" customFormat="1" ht="31.5" customHeight="1">
      <c r="A28" s="23" t="s">
        <v>37</v>
      </c>
      <c r="B28" s="24"/>
      <c r="C28" s="24"/>
      <c r="D28" s="24"/>
      <c r="E28" s="24"/>
      <c r="F28" s="24"/>
      <c r="G28" s="24"/>
      <c r="H28" s="25"/>
      <c r="I28" s="19"/>
      <c r="J28" s="26" t="s">
        <v>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7"/>
      <c r="AQ28" s="23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5"/>
      <c r="BE28" s="23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5"/>
      <c r="BS28" s="28">
        <f>CG28</f>
        <v>4878.439900000001</v>
      </c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2"/>
      <c r="CG28" s="28">
        <f>'[1]ИП 2018 факт'!$G$81</f>
        <v>4878.439900000001</v>
      </c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2"/>
      <c r="CU28" s="29" t="s">
        <v>83</v>
      </c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1"/>
      <c r="DI28" s="20" t="s">
        <v>179</v>
      </c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2"/>
      <c r="DY28" s="20" t="s">
        <v>179</v>
      </c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2"/>
      <c r="EO28" s="20" t="s">
        <v>179</v>
      </c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16" customFormat="1" ht="28.5" customHeight="1">
      <c r="A29" s="23" t="s">
        <v>138</v>
      </c>
      <c r="B29" s="24"/>
      <c r="C29" s="24"/>
      <c r="D29" s="24"/>
      <c r="E29" s="24"/>
      <c r="F29" s="24"/>
      <c r="G29" s="24"/>
      <c r="H29" s="25"/>
      <c r="I29" s="19"/>
      <c r="J29" s="26" t="s">
        <v>72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7"/>
      <c r="AQ29" s="23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5"/>
      <c r="BE29" s="23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5"/>
      <c r="BS29" s="28">
        <f>CG29</f>
        <v>2685.10091</v>
      </c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2"/>
      <c r="CG29" s="28">
        <f>'[1]ИП 2018 факт'!$G$130</f>
        <v>2685.10091</v>
      </c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2"/>
      <c r="CU29" s="20" t="s">
        <v>51</v>
      </c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2"/>
      <c r="DI29" s="20" t="s">
        <v>179</v>
      </c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2"/>
      <c r="DY29" s="20" t="s">
        <v>179</v>
      </c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2"/>
      <c r="EO29" s="20" t="s">
        <v>179</v>
      </c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18" customFormat="1" ht="25.5" customHeight="1">
      <c r="A30" s="36" t="s">
        <v>8</v>
      </c>
      <c r="B30" s="37"/>
      <c r="C30" s="37"/>
      <c r="D30" s="37"/>
      <c r="E30" s="37"/>
      <c r="F30" s="37"/>
      <c r="G30" s="37"/>
      <c r="H30" s="38"/>
      <c r="I30" s="17"/>
      <c r="J30" s="42" t="s">
        <v>38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  <c r="AQ30" s="36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8"/>
      <c r="BE30" s="36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8"/>
      <c r="BS30" s="35">
        <v>0</v>
      </c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4"/>
      <c r="CG30" s="35">
        <v>0</v>
      </c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4"/>
      <c r="CU30" s="32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4"/>
      <c r="DI30" s="32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4"/>
      <c r="DY30" s="32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4"/>
      <c r="EO30" s="32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4"/>
    </row>
    <row r="31" spans="1:161" s="18" customFormat="1" ht="25.5" customHeight="1">
      <c r="A31" s="36" t="s">
        <v>22</v>
      </c>
      <c r="B31" s="37"/>
      <c r="C31" s="37"/>
      <c r="D31" s="37"/>
      <c r="E31" s="37"/>
      <c r="F31" s="37"/>
      <c r="G31" s="37"/>
      <c r="H31" s="38"/>
      <c r="I31" s="17"/>
      <c r="J31" s="42" t="s">
        <v>40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3"/>
      <c r="AQ31" s="36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8"/>
      <c r="BE31" s="36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35">
        <f>SUM(BS32:CF40)</f>
        <v>1263126.6478000002</v>
      </c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4"/>
      <c r="CG31" s="35">
        <f>SUM(CG32:CT40)</f>
        <v>1263126.6478000002</v>
      </c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4"/>
      <c r="CU31" s="32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4"/>
      <c r="DI31" s="32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4"/>
      <c r="DY31" s="32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4"/>
      <c r="EO31" s="32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4"/>
    </row>
    <row r="32" spans="1:161" s="16" customFormat="1" ht="27.75" customHeight="1">
      <c r="A32" s="23" t="s">
        <v>41</v>
      </c>
      <c r="B32" s="24"/>
      <c r="C32" s="24"/>
      <c r="D32" s="24"/>
      <c r="E32" s="24"/>
      <c r="F32" s="24"/>
      <c r="G32" s="24"/>
      <c r="H32" s="25"/>
      <c r="I32" s="19"/>
      <c r="J32" s="26" t="s">
        <v>77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7"/>
      <c r="AQ32" s="23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5"/>
      <c r="BE32" s="23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5"/>
      <c r="BS32" s="28">
        <f>CG32</f>
        <v>10634</v>
      </c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2"/>
      <c r="CG32" s="28">
        <f>'[1]ИП 2018 факт'!$E$168</f>
        <v>10634</v>
      </c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2"/>
      <c r="CU32" s="29" t="s">
        <v>51</v>
      </c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1"/>
      <c r="DI32" s="20" t="s">
        <v>179</v>
      </c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2"/>
      <c r="DY32" s="20" t="s">
        <v>179</v>
      </c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2"/>
      <c r="EO32" s="20" t="s">
        <v>179</v>
      </c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16" customFormat="1" ht="27.75" customHeight="1">
      <c r="A33" s="23" t="s">
        <v>154</v>
      </c>
      <c r="B33" s="24"/>
      <c r="C33" s="24"/>
      <c r="D33" s="24"/>
      <c r="E33" s="24"/>
      <c r="F33" s="24"/>
      <c r="G33" s="24"/>
      <c r="H33" s="25"/>
      <c r="I33" s="19"/>
      <c r="J33" s="26" t="s">
        <v>114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7"/>
      <c r="AQ33" s="23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5"/>
      <c r="BE33" s="23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5"/>
      <c r="BS33" s="28">
        <f>CG33</f>
        <v>40799.14537</v>
      </c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2"/>
      <c r="CG33" s="28">
        <f>'[1]ИП 2018 факт'!$G$169</f>
        <v>40799.14537</v>
      </c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2"/>
      <c r="CU33" s="29" t="s">
        <v>51</v>
      </c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1"/>
      <c r="DI33" s="20" t="s">
        <v>179</v>
      </c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2"/>
      <c r="DY33" s="20" t="s">
        <v>179</v>
      </c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2"/>
      <c r="EO33" s="20" t="s">
        <v>179</v>
      </c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2"/>
    </row>
    <row r="34" spans="1:161" s="16" customFormat="1" ht="29.25" customHeight="1">
      <c r="A34" s="23" t="s">
        <v>155</v>
      </c>
      <c r="B34" s="24"/>
      <c r="C34" s="24"/>
      <c r="D34" s="24"/>
      <c r="E34" s="24"/>
      <c r="F34" s="24"/>
      <c r="G34" s="24"/>
      <c r="H34" s="25"/>
      <c r="I34" s="19"/>
      <c r="J34" s="26" t="s">
        <v>115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7"/>
      <c r="AQ34" s="23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5"/>
      <c r="BE34" s="23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5"/>
      <c r="BS34" s="28">
        <f aca="true" t="shared" si="1" ref="BS34:BS40">CG34</f>
        <v>175534</v>
      </c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2"/>
      <c r="CG34" s="28">
        <f>'[1]ИП 2018 факт'!$G$170</f>
        <v>175534</v>
      </c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2"/>
      <c r="CU34" s="29" t="s">
        <v>51</v>
      </c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1"/>
      <c r="DI34" s="20" t="s">
        <v>179</v>
      </c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2"/>
      <c r="DY34" s="20" t="s">
        <v>179</v>
      </c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2"/>
      <c r="EO34" s="20" t="s">
        <v>179</v>
      </c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2"/>
    </row>
    <row r="35" spans="1:161" s="16" customFormat="1" ht="38.25" customHeight="1">
      <c r="A35" s="23" t="s">
        <v>156</v>
      </c>
      <c r="B35" s="24"/>
      <c r="C35" s="24"/>
      <c r="D35" s="24"/>
      <c r="E35" s="24"/>
      <c r="F35" s="24"/>
      <c r="G35" s="24"/>
      <c r="H35" s="25"/>
      <c r="I35" s="19"/>
      <c r="J35" s="26" t="s">
        <v>116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7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5"/>
      <c r="BE35" s="23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5"/>
      <c r="BS35" s="28">
        <f t="shared" si="1"/>
        <v>61494</v>
      </c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2"/>
      <c r="CG35" s="28">
        <f>'[1]ИП 2018 факт'!$G$173</f>
        <v>61494</v>
      </c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2"/>
      <c r="CU35" s="29" t="s">
        <v>51</v>
      </c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1"/>
      <c r="DI35" s="20" t="s">
        <v>179</v>
      </c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2"/>
      <c r="DY35" s="20" t="s">
        <v>179</v>
      </c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2"/>
      <c r="EO35" s="20" t="s">
        <v>179</v>
      </c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2"/>
    </row>
    <row r="36" spans="1:161" s="16" customFormat="1" ht="36" customHeight="1">
      <c r="A36" s="23" t="s">
        <v>162</v>
      </c>
      <c r="B36" s="24"/>
      <c r="C36" s="24"/>
      <c r="D36" s="24"/>
      <c r="E36" s="24"/>
      <c r="F36" s="24"/>
      <c r="G36" s="24"/>
      <c r="H36" s="25"/>
      <c r="I36" s="19"/>
      <c r="J36" s="26" t="s">
        <v>117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7"/>
      <c r="AQ36" s="23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3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5"/>
      <c r="BS36" s="28">
        <f t="shared" si="1"/>
        <v>163724</v>
      </c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2"/>
      <c r="CG36" s="28">
        <f>'[1]ИП 2018 факт'!$G$174</f>
        <v>163724</v>
      </c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2"/>
      <c r="CU36" s="29" t="s">
        <v>51</v>
      </c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1"/>
      <c r="DI36" s="20" t="s">
        <v>179</v>
      </c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2"/>
      <c r="DY36" s="20" t="s">
        <v>179</v>
      </c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2"/>
      <c r="EO36" s="20" t="s">
        <v>179</v>
      </c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2"/>
    </row>
    <row r="37" spans="1:161" s="16" customFormat="1" ht="30.75" customHeight="1">
      <c r="A37" s="23" t="s">
        <v>163</v>
      </c>
      <c r="B37" s="24"/>
      <c r="C37" s="24"/>
      <c r="D37" s="24"/>
      <c r="E37" s="24"/>
      <c r="F37" s="24"/>
      <c r="G37" s="24"/>
      <c r="H37" s="25"/>
      <c r="I37" s="19"/>
      <c r="J37" s="26" t="s">
        <v>118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7"/>
      <c r="AQ37" s="23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5"/>
      <c r="BE37" s="23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5"/>
      <c r="BS37" s="28">
        <f t="shared" si="1"/>
        <v>122884</v>
      </c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2"/>
      <c r="CG37" s="28">
        <f>'[1]ИП 2018 факт'!$G$177</f>
        <v>122884</v>
      </c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2"/>
      <c r="CU37" s="29" t="s">
        <v>51</v>
      </c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1"/>
      <c r="DI37" s="20" t="s">
        <v>179</v>
      </c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2"/>
      <c r="DY37" s="20" t="s">
        <v>179</v>
      </c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2"/>
      <c r="EO37" s="20" t="s">
        <v>179</v>
      </c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2"/>
    </row>
    <row r="38" spans="1:161" s="16" customFormat="1" ht="26.25" customHeight="1">
      <c r="A38" s="23" t="s">
        <v>164</v>
      </c>
      <c r="B38" s="24"/>
      <c r="C38" s="24"/>
      <c r="D38" s="24"/>
      <c r="E38" s="24"/>
      <c r="F38" s="24"/>
      <c r="G38" s="24"/>
      <c r="H38" s="25"/>
      <c r="I38" s="19"/>
      <c r="J38" s="26" t="s">
        <v>119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7"/>
      <c r="AQ38" s="23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5"/>
      <c r="BE38" s="23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5"/>
      <c r="BS38" s="28">
        <f t="shared" si="1"/>
        <v>615314</v>
      </c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2"/>
      <c r="CG38" s="28">
        <f>'[1]ИП 2018 факт'!$G$188</f>
        <v>615314</v>
      </c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2"/>
      <c r="CU38" s="29" t="s">
        <v>51</v>
      </c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1"/>
      <c r="DI38" s="20" t="s">
        <v>179</v>
      </c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2"/>
      <c r="DY38" s="20" t="s">
        <v>179</v>
      </c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2"/>
      <c r="EO38" s="20" t="s">
        <v>179</v>
      </c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2"/>
    </row>
    <row r="39" spans="1:161" s="16" customFormat="1" ht="12.75" customHeight="1">
      <c r="A39" s="23" t="s">
        <v>165</v>
      </c>
      <c r="B39" s="24"/>
      <c r="C39" s="24"/>
      <c r="D39" s="24"/>
      <c r="E39" s="24"/>
      <c r="F39" s="24"/>
      <c r="G39" s="24"/>
      <c r="H39" s="25"/>
      <c r="I39" s="19"/>
      <c r="J39" s="26" t="s">
        <v>120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7"/>
      <c r="AQ39" s="23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5"/>
      <c r="BE39" s="23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5"/>
      <c r="BS39" s="28">
        <f t="shared" si="1"/>
        <v>72634</v>
      </c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2"/>
      <c r="CG39" s="28">
        <f>'[1]ИП 2018 факт'!$G$190</f>
        <v>72634</v>
      </c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2"/>
      <c r="CU39" s="29" t="s">
        <v>51</v>
      </c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1"/>
      <c r="DI39" s="20" t="s">
        <v>179</v>
      </c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2"/>
      <c r="DY39" s="20" t="s">
        <v>179</v>
      </c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2"/>
      <c r="EO39" s="20" t="s">
        <v>179</v>
      </c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2"/>
    </row>
    <row r="40" spans="1:161" s="16" customFormat="1" ht="26.25" customHeight="1">
      <c r="A40" s="23" t="s">
        <v>205</v>
      </c>
      <c r="B40" s="24"/>
      <c r="C40" s="24"/>
      <c r="D40" s="24"/>
      <c r="E40" s="24"/>
      <c r="F40" s="24"/>
      <c r="G40" s="24"/>
      <c r="H40" s="25"/>
      <c r="I40" s="19"/>
      <c r="J40" s="26" t="s">
        <v>82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7"/>
      <c r="AQ40" s="23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5"/>
      <c r="BE40" s="23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5"/>
      <c r="BS40" s="28">
        <f t="shared" si="1"/>
        <v>109.5024300001096</v>
      </c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2"/>
      <c r="CG40" s="28">
        <f>'[1]ИП 2018 факт'!$G$156-'[1]ИП 2018 факт'!$G$169-'[1]ИП 2018 факт'!$G$170-'[1]ИП 2018 факт'!$G$173-'[1]ИП 2018 факт'!$G$174-'[1]ИП 2018 факт'!$G$177-'[1]ИП 2018 факт'!$G$188-'[1]ИП 2018 факт'!$G$190</f>
        <v>109.5024300001096</v>
      </c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2"/>
      <c r="CU40" s="29" t="s">
        <v>51</v>
      </c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1"/>
      <c r="DI40" s="20" t="s">
        <v>179</v>
      </c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2"/>
      <c r="DY40" s="20" t="s">
        <v>179</v>
      </c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2"/>
      <c r="EO40" s="20" t="s">
        <v>179</v>
      </c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2"/>
    </row>
  </sheetData>
  <sheetProtection/>
  <mergeCells count="318">
    <mergeCell ref="A6:FE6"/>
    <mergeCell ref="CB3:EG3"/>
    <mergeCell ref="CB4:EG4"/>
    <mergeCell ref="AQ5:AT5"/>
    <mergeCell ref="A7:FE7"/>
    <mergeCell ref="A9:H10"/>
    <mergeCell ref="I9:AP10"/>
    <mergeCell ref="AQ9:BR9"/>
    <mergeCell ref="BS9:DH9"/>
    <mergeCell ref="CG12:CT12"/>
    <mergeCell ref="CU12:DH12"/>
    <mergeCell ref="BS10:CF10"/>
    <mergeCell ref="CG10:CT10"/>
    <mergeCell ref="DI9:FE9"/>
    <mergeCell ref="DI10:DX10"/>
    <mergeCell ref="EO10:FE10"/>
    <mergeCell ref="AQ10:BD10"/>
    <mergeCell ref="CG11:CT11"/>
    <mergeCell ref="CU11:DH11"/>
    <mergeCell ref="DI11:DX11"/>
    <mergeCell ref="DY11:EN11"/>
    <mergeCell ref="BE10:BR10"/>
    <mergeCell ref="DY10:EN10"/>
    <mergeCell ref="CU10:DH10"/>
    <mergeCell ref="AQ11:BD11"/>
    <mergeCell ref="EO11:FE11"/>
    <mergeCell ref="A12:H12"/>
    <mergeCell ref="J12:AP12"/>
    <mergeCell ref="AQ12:BD12"/>
    <mergeCell ref="BE12:BR12"/>
    <mergeCell ref="BS12:CF12"/>
    <mergeCell ref="DI12:DX12"/>
    <mergeCell ref="A11:H11"/>
    <mergeCell ref="I11:AP11"/>
    <mergeCell ref="BS11:CF11"/>
    <mergeCell ref="BE11:BR11"/>
    <mergeCell ref="CG14:CT14"/>
    <mergeCell ref="CU14:DH14"/>
    <mergeCell ref="CU13:DH13"/>
    <mergeCell ref="DI14:DX14"/>
    <mergeCell ref="DY14:EN14"/>
    <mergeCell ref="DY13:EN13"/>
    <mergeCell ref="CG13:CT13"/>
    <mergeCell ref="EO12:FE12"/>
    <mergeCell ref="A13:H13"/>
    <mergeCell ref="J13:AP13"/>
    <mergeCell ref="AQ13:BD13"/>
    <mergeCell ref="BE13:BR13"/>
    <mergeCell ref="BS13:CF13"/>
    <mergeCell ref="DY12:EN12"/>
    <mergeCell ref="DI13:DX13"/>
    <mergeCell ref="CG15:CT15"/>
    <mergeCell ref="CU15:DH15"/>
    <mergeCell ref="DI15:DX15"/>
    <mergeCell ref="DY15:EN15"/>
    <mergeCell ref="EO13:FE13"/>
    <mergeCell ref="A14:H14"/>
    <mergeCell ref="J14:AP14"/>
    <mergeCell ref="AQ14:BD14"/>
    <mergeCell ref="BE14:BR14"/>
    <mergeCell ref="BS14:CF14"/>
    <mergeCell ref="CG16:CT16"/>
    <mergeCell ref="CU16:DH16"/>
    <mergeCell ref="DI16:DX16"/>
    <mergeCell ref="DY16:EN16"/>
    <mergeCell ref="EO14:FE14"/>
    <mergeCell ref="A15:H15"/>
    <mergeCell ref="J15:AP15"/>
    <mergeCell ref="AQ15:BD15"/>
    <mergeCell ref="BE15:BR15"/>
    <mergeCell ref="BS15:CF15"/>
    <mergeCell ref="CU17:DH17"/>
    <mergeCell ref="DI17:DX17"/>
    <mergeCell ref="DY17:EN17"/>
    <mergeCell ref="EO16:FE16"/>
    <mergeCell ref="EO15:FE15"/>
    <mergeCell ref="A16:H16"/>
    <mergeCell ref="J16:AP16"/>
    <mergeCell ref="AQ16:BD16"/>
    <mergeCell ref="BE16:BR16"/>
    <mergeCell ref="BS16:CF16"/>
    <mergeCell ref="A17:H17"/>
    <mergeCell ref="J17:AP17"/>
    <mergeCell ref="AQ17:BD17"/>
    <mergeCell ref="BE17:BR17"/>
    <mergeCell ref="BS17:CF17"/>
    <mergeCell ref="CG17:CT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A26:H26"/>
    <mergeCell ref="J26:AP26"/>
    <mergeCell ref="AQ26:BD26"/>
    <mergeCell ref="BE26:BR26"/>
    <mergeCell ref="BS26:CF26"/>
    <mergeCell ref="CG26:CT26"/>
    <mergeCell ref="DY27:EN27"/>
    <mergeCell ref="EO39:FE39"/>
    <mergeCell ref="EO26:FE26"/>
    <mergeCell ref="EO25:FE25"/>
    <mergeCell ref="CU26:DH26"/>
    <mergeCell ref="DI26:DX26"/>
    <mergeCell ref="DY26:EN26"/>
    <mergeCell ref="CU30:DH30"/>
    <mergeCell ref="DI28:DX28"/>
    <mergeCell ref="DY28:EN28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A30:H30"/>
    <mergeCell ref="CG29:CT29"/>
    <mergeCell ref="CU29:DH29"/>
    <mergeCell ref="DI29:DX29"/>
    <mergeCell ref="AQ29:BD29"/>
    <mergeCell ref="BE29:BR29"/>
    <mergeCell ref="BS29:CF29"/>
    <mergeCell ref="BS28:CF28"/>
    <mergeCell ref="DY29:EN29"/>
    <mergeCell ref="EO27:FE27"/>
    <mergeCell ref="A28:H28"/>
    <mergeCell ref="J28:AP28"/>
    <mergeCell ref="AQ28:BD28"/>
    <mergeCell ref="BE28:BR28"/>
    <mergeCell ref="EO29:FE29"/>
    <mergeCell ref="EO28:FE28"/>
    <mergeCell ref="A29:H29"/>
    <mergeCell ref="J29:AP29"/>
    <mergeCell ref="CG28:CT28"/>
    <mergeCell ref="CU28:DH28"/>
    <mergeCell ref="J30:AP30"/>
    <mergeCell ref="AQ30:BD30"/>
    <mergeCell ref="BE30:BR30"/>
    <mergeCell ref="BS30:CF30"/>
    <mergeCell ref="CG30:CT30"/>
    <mergeCell ref="EO30:FE30"/>
    <mergeCell ref="DI30:DX30"/>
    <mergeCell ref="DY30:EN30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EO31:FE31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A34:H34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A35:H35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35:FE35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A37:H37"/>
    <mergeCell ref="J37:AP37"/>
    <mergeCell ref="AQ37:BD37"/>
    <mergeCell ref="BE37:BR37"/>
    <mergeCell ref="BS37:CF37"/>
    <mergeCell ref="CG37:CT37"/>
    <mergeCell ref="CU37:DH37"/>
    <mergeCell ref="DI37:DX37"/>
    <mergeCell ref="DY37:EN37"/>
    <mergeCell ref="EO37:FE37"/>
    <mergeCell ref="A38:H38"/>
    <mergeCell ref="J38:AP38"/>
    <mergeCell ref="AQ38:BD38"/>
    <mergeCell ref="BE38:BR38"/>
    <mergeCell ref="BS38:CF38"/>
    <mergeCell ref="CG38:CT38"/>
    <mergeCell ref="CU38:DH38"/>
    <mergeCell ref="DI38:DX38"/>
    <mergeCell ref="DY38:EN38"/>
    <mergeCell ref="EO38:FE38"/>
    <mergeCell ref="A40:H40"/>
    <mergeCell ref="J40:AP40"/>
    <mergeCell ref="AQ40:BD40"/>
    <mergeCell ref="BE40:BR40"/>
    <mergeCell ref="BS40:CF40"/>
    <mergeCell ref="CG40:CT40"/>
    <mergeCell ref="EO40:FE40"/>
    <mergeCell ref="A39:H39"/>
    <mergeCell ref="J39:AP39"/>
    <mergeCell ref="AQ39:BD39"/>
    <mergeCell ref="BE39:BR39"/>
    <mergeCell ref="BS39:CF39"/>
    <mergeCell ref="CG39:CT39"/>
    <mergeCell ref="CU39:DH39"/>
    <mergeCell ref="DI39:DX39"/>
    <mergeCell ref="DY39:EN39"/>
    <mergeCell ref="CU40:DH40"/>
    <mergeCell ref="DI40:DX40"/>
    <mergeCell ref="DY40:EN40"/>
    <mergeCell ref="CU32:DH32"/>
    <mergeCell ref="DI32:DX32"/>
    <mergeCell ref="DY32:EN32"/>
    <mergeCell ref="EO32:FE32"/>
    <mergeCell ref="A32:H32"/>
    <mergeCell ref="J32:AP32"/>
    <mergeCell ref="AQ32:BD32"/>
    <mergeCell ref="BE32:BR32"/>
    <mergeCell ref="BS32:CF32"/>
    <mergeCell ref="CG32:CT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CU23" sqref="CU23:DH23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1" t="s">
        <v>42</v>
      </c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80:137" s="8" customFormat="1" ht="11.25">
      <c r="CB4" s="39" t="s">
        <v>6</v>
      </c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</row>
    <row r="5" spans="42:47" s="13" customFormat="1" ht="15.75">
      <c r="AP5" s="15" t="s">
        <v>45</v>
      </c>
      <c r="AQ5" s="40" t="s">
        <v>43</v>
      </c>
      <c r="AR5" s="40"/>
      <c r="AS5" s="40"/>
      <c r="AT5" s="40"/>
      <c r="AU5" s="13" t="s">
        <v>26</v>
      </c>
    </row>
    <row r="6" spans="1:161" s="13" customFormat="1" ht="21.75" customHeight="1">
      <c r="A6" s="59" t="s">
        <v>105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7" spans="1:161" s="13" customFormat="1" ht="13.5" customHeight="1">
      <c r="A7" s="59" t="s">
        <v>207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</row>
    <row r="9" spans="1:161" s="16" customFormat="1" ht="28.5" customHeight="1">
      <c r="A9" s="50" t="s">
        <v>9</v>
      </c>
      <c r="B9" s="51"/>
      <c r="C9" s="51"/>
      <c r="D9" s="51"/>
      <c r="E9" s="51"/>
      <c r="F9" s="51"/>
      <c r="G9" s="51"/>
      <c r="H9" s="52"/>
      <c r="I9" s="50" t="s">
        <v>10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2"/>
      <c r="AQ9" s="56" t="s">
        <v>13</v>
      </c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8"/>
      <c r="BS9" s="56" t="s">
        <v>14</v>
      </c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8"/>
      <c r="DI9" s="56" t="s">
        <v>18</v>
      </c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8"/>
    </row>
    <row r="10" spans="1:161" s="16" customFormat="1" ht="66" customHeight="1">
      <c r="A10" s="53"/>
      <c r="B10" s="54"/>
      <c r="C10" s="54"/>
      <c r="D10" s="54"/>
      <c r="E10" s="54"/>
      <c r="F10" s="54"/>
      <c r="G10" s="54"/>
      <c r="H10" s="55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5"/>
      <c r="AQ10" s="56" t="s">
        <v>11</v>
      </c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8"/>
      <c r="BE10" s="56" t="s">
        <v>12</v>
      </c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  <c r="BS10" s="56" t="s">
        <v>15</v>
      </c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8"/>
      <c r="CG10" s="56" t="s">
        <v>16</v>
      </c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8"/>
      <c r="CU10" s="56" t="s">
        <v>17</v>
      </c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8"/>
      <c r="DI10" s="56" t="s">
        <v>19</v>
      </c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8"/>
      <c r="DY10" s="56" t="s">
        <v>20</v>
      </c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8"/>
      <c r="EO10" s="56" t="s">
        <v>21</v>
      </c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8"/>
    </row>
    <row r="11" spans="1:161" s="16" customFormat="1" ht="12.75">
      <c r="A11" s="47" t="s">
        <v>0</v>
      </c>
      <c r="B11" s="48"/>
      <c r="C11" s="48"/>
      <c r="D11" s="48"/>
      <c r="E11" s="48"/>
      <c r="F11" s="48"/>
      <c r="G11" s="48"/>
      <c r="H11" s="49"/>
      <c r="I11" s="47" t="s">
        <v>1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  <c r="AQ11" s="47" t="s">
        <v>2</v>
      </c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9"/>
      <c r="BE11" s="47" t="s">
        <v>3</v>
      </c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9"/>
      <c r="BS11" s="47" t="s">
        <v>4</v>
      </c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9"/>
      <c r="CG11" s="47" t="s">
        <v>5</v>
      </c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9"/>
      <c r="CU11" s="47" t="s">
        <v>8</v>
      </c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9"/>
      <c r="DI11" s="47" t="s">
        <v>22</v>
      </c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9"/>
      <c r="DY11" s="47" t="s">
        <v>23</v>
      </c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9"/>
      <c r="EO11" s="47" t="s">
        <v>24</v>
      </c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8" customFormat="1" ht="12.75">
      <c r="A12" s="36" t="s">
        <v>0</v>
      </c>
      <c r="B12" s="37"/>
      <c r="C12" s="37"/>
      <c r="D12" s="37"/>
      <c r="E12" s="37"/>
      <c r="F12" s="37"/>
      <c r="G12" s="37"/>
      <c r="H12" s="38"/>
      <c r="I12" s="17"/>
      <c r="J12" s="42" t="s">
        <v>27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8"/>
      <c r="BE12" s="36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8"/>
      <c r="BS12" s="35">
        <f>BS13+BS21+BS23+BS24</f>
        <v>0</v>
      </c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4"/>
      <c r="CG12" s="35">
        <f>CG13+CG21+CG23+CG24</f>
        <v>0</v>
      </c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4"/>
      <c r="CU12" s="32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4"/>
      <c r="DI12" s="32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4"/>
      <c r="DY12" s="32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4"/>
      <c r="EO12" s="32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4"/>
    </row>
    <row r="13" spans="1:161" s="18" customFormat="1" ht="38.25" customHeight="1">
      <c r="A13" s="36" t="s">
        <v>1</v>
      </c>
      <c r="B13" s="37"/>
      <c r="C13" s="37"/>
      <c r="D13" s="37"/>
      <c r="E13" s="37"/>
      <c r="F13" s="37"/>
      <c r="G13" s="37"/>
      <c r="H13" s="38"/>
      <c r="I13" s="17"/>
      <c r="J13" s="42" t="s">
        <v>28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36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8"/>
      <c r="BE13" s="36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8"/>
      <c r="BS13" s="35">
        <f>BS15+BS17+BS19</f>
        <v>0</v>
      </c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4"/>
      <c r="CG13" s="35">
        <f>CG15+CG17+CG19</f>
        <v>0</v>
      </c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4"/>
      <c r="CU13" s="32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4"/>
      <c r="DI13" s="32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4"/>
      <c r="DY13" s="32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4"/>
      <c r="EO13" s="32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4"/>
    </row>
    <row r="14" spans="1:161" s="16" customFormat="1" ht="12.75">
      <c r="A14" s="23" t="s">
        <v>29</v>
      </c>
      <c r="B14" s="24"/>
      <c r="C14" s="24"/>
      <c r="D14" s="24"/>
      <c r="E14" s="24"/>
      <c r="F14" s="24"/>
      <c r="G14" s="24"/>
      <c r="H14" s="25"/>
      <c r="I14" s="1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3" t="s">
        <v>179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5"/>
      <c r="BE14" s="23" t="s">
        <v>179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  <c r="BS14" s="28">
        <v>0</v>
      </c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2"/>
      <c r="CG14" s="28">
        <v>0</v>
      </c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2"/>
      <c r="CU14" s="20" t="s">
        <v>179</v>
      </c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2"/>
      <c r="DI14" s="20" t="s">
        <v>179</v>
      </c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2"/>
      <c r="DY14" s="20" t="s">
        <v>179</v>
      </c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2"/>
      <c r="EO14" s="20" t="s">
        <v>179</v>
      </c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2"/>
    </row>
    <row r="15" spans="1:161" s="18" customFormat="1" ht="37.5" customHeight="1">
      <c r="A15" s="36" t="s">
        <v>2</v>
      </c>
      <c r="B15" s="37"/>
      <c r="C15" s="37"/>
      <c r="D15" s="37"/>
      <c r="E15" s="37"/>
      <c r="F15" s="37"/>
      <c r="G15" s="37"/>
      <c r="H15" s="38"/>
      <c r="I15" s="17"/>
      <c r="J15" s="42" t="s">
        <v>30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36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8"/>
      <c r="BE15" s="36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8"/>
      <c r="BS15" s="35">
        <f>SUM(BS16:CF16)</f>
        <v>0</v>
      </c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1"/>
      <c r="CG15" s="35">
        <f>SUM(CG16:CT16)</f>
        <v>0</v>
      </c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1"/>
      <c r="CU15" s="44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6"/>
      <c r="DI15" s="32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4"/>
      <c r="DY15" s="32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4"/>
      <c r="EO15" s="32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s="16" customFormat="1" ht="16.5" customHeight="1">
      <c r="A16" s="23" t="s">
        <v>31</v>
      </c>
      <c r="B16" s="24"/>
      <c r="C16" s="24"/>
      <c r="D16" s="24"/>
      <c r="E16" s="24"/>
      <c r="F16" s="24"/>
      <c r="G16" s="24"/>
      <c r="H16" s="25"/>
      <c r="I16" s="1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23" t="s">
        <v>179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 t="s">
        <v>179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28">
        <v>0</v>
      </c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8">
        <v>0</v>
      </c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20" t="s">
        <v>179</v>
      </c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2"/>
      <c r="DI16" s="20" t="s">
        <v>179</v>
      </c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2"/>
      <c r="DY16" s="20" t="s">
        <v>179</v>
      </c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2"/>
      <c r="EO16" s="20" t="s">
        <v>179</v>
      </c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18" customFormat="1" ht="12.75">
      <c r="A17" s="36" t="s">
        <v>3</v>
      </c>
      <c r="B17" s="37"/>
      <c r="C17" s="37"/>
      <c r="D17" s="37"/>
      <c r="E17" s="37"/>
      <c r="F17" s="37"/>
      <c r="G17" s="37"/>
      <c r="H17" s="38"/>
      <c r="I17" s="17"/>
      <c r="J17" s="42" t="s">
        <v>32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3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8"/>
      <c r="BE17" s="36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8"/>
      <c r="BS17" s="35">
        <f>SUM(BS18:CF18)</f>
        <v>0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4"/>
      <c r="CG17" s="35">
        <f>SUM(CG18:CT18)</f>
        <v>0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4"/>
      <c r="CU17" s="32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32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4"/>
      <c r="DY17" s="32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4"/>
      <c r="EO17" s="32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4"/>
    </row>
    <row r="18" spans="1:161" s="16" customFormat="1" ht="16.5" customHeight="1">
      <c r="A18" s="23" t="s">
        <v>33</v>
      </c>
      <c r="B18" s="24"/>
      <c r="C18" s="24"/>
      <c r="D18" s="24"/>
      <c r="E18" s="24"/>
      <c r="F18" s="24"/>
      <c r="G18" s="24"/>
      <c r="H18" s="25"/>
      <c r="I18" s="1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3" t="s">
        <v>179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 t="s">
        <v>179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28">
        <v>0</v>
      </c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2"/>
      <c r="CG18" s="28">
        <v>0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2"/>
      <c r="CU18" s="20" t="s">
        <v>179</v>
      </c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2"/>
      <c r="DI18" s="20" t="s">
        <v>179</v>
      </c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2"/>
      <c r="DY18" s="20" t="s">
        <v>179</v>
      </c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2"/>
      <c r="EO18" s="20" t="s">
        <v>179</v>
      </c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18" customFormat="1" ht="25.5" customHeight="1">
      <c r="A19" s="36" t="s">
        <v>4</v>
      </c>
      <c r="B19" s="37"/>
      <c r="C19" s="37"/>
      <c r="D19" s="37"/>
      <c r="E19" s="37"/>
      <c r="F19" s="37"/>
      <c r="G19" s="37"/>
      <c r="H19" s="38"/>
      <c r="I19" s="17"/>
      <c r="J19" s="42" t="s">
        <v>34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36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8"/>
      <c r="BE19" s="36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8"/>
      <c r="BS19" s="35">
        <f>SUM(BS20:CF20)</f>
        <v>0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4"/>
      <c r="CG19" s="35">
        <f>SUM(CG20:CT20)</f>
        <v>0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4"/>
      <c r="CU19" s="35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4"/>
      <c r="DI19" s="32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4"/>
      <c r="DY19" s="32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4"/>
      <c r="EO19" s="32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4"/>
    </row>
    <row r="20" spans="1:161" s="16" customFormat="1" ht="19.5" customHeight="1">
      <c r="A20" s="23" t="s">
        <v>35</v>
      </c>
      <c r="B20" s="24"/>
      <c r="C20" s="24"/>
      <c r="D20" s="24"/>
      <c r="E20" s="24"/>
      <c r="F20" s="24"/>
      <c r="G20" s="24"/>
      <c r="H20" s="25"/>
      <c r="I20" s="19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3"/>
      <c r="AQ20" s="23" t="s">
        <v>179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3" t="s">
        <v>179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5"/>
      <c r="BS20" s="28">
        <v>0</v>
      </c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8">
        <v>0</v>
      </c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20" t="s">
        <v>179</v>
      </c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2"/>
      <c r="DI20" s="20" t="s">
        <v>179</v>
      </c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2"/>
      <c r="DY20" s="20" t="s">
        <v>179</v>
      </c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2"/>
      <c r="EO20" s="20" t="s">
        <v>179</v>
      </c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18" customFormat="1" ht="38.25" customHeight="1">
      <c r="A21" s="36" t="s">
        <v>5</v>
      </c>
      <c r="B21" s="37"/>
      <c r="C21" s="37"/>
      <c r="D21" s="37"/>
      <c r="E21" s="37"/>
      <c r="F21" s="37"/>
      <c r="G21" s="37"/>
      <c r="H21" s="38"/>
      <c r="I21" s="17"/>
      <c r="J21" s="42" t="s">
        <v>36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36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8"/>
      <c r="BE21" s="36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8"/>
      <c r="BS21" s="35">
        <f>SUM(BS22:CF22)</f>
        <v>0</v>
      </c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4"/>
      <c r="CG21" s="35">
        <f>SUM(CG22:CT22)</f>
        <v>0</v>
      </c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4"/>
      <c r="CU21" s="32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32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4"/>
      <c r="DY21" s="32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4"/>
      <c r="EO21" s="32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4"/>
    </row>
    <row r="22" spans="1:161" s="16" customFormat="1" ht="18" customHeight="1">
      <c r="A22" s="23" t="s">
        <v>37</v>
      </c>
      <c r="B22" s="24"/>
      <c r="C22" s="24"/>
      <c r="D22" s="24"/>
      <c r="E22" s="24"/>
      <c r="F22" s="24"/>
      <c r="G22" s="24"/>
      <c r="H22" s="25"/>
      <c r="I22" s="1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3" t="s">
        <v>179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  <c r="BE22" s="23" t="s">
        <v>179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5"/>
      <c r="BS22" s="28">
        <v>0</v>
      </c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2"/>
      <c r="CG22" s="28">
        <v>0</v>
      </c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2"/>
      <c r="CU22" s="20" t="s">
        <v>179</v>
      </c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2"/>
      <c r="DI22" s="20" t="s">
        <v>179</v>
      </c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2"/>
      <c r="DY22" s="20" t="s">
        <v>179</v>
      </c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2"/>
      <c r="EO22" s="20" t="s">
        <v>179</v>
      </c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2"/>
    </row>
    <row r="23" spans="1:161" s="18" customFormat="1" ht="25.5" customHeight="1">
      <c r="A23" s="36" t="s">
        <v>8</v>
      </c>
      <c r="B23" s="37"/>
      <c r="C23" s="37"/>
      <c r="D23" s="37"/>
      <c r="E23" s="37"/>
      <c r="F23" s="37"/>
      <c r="G23" s="37"/>
      <c r="H23" s="38"/>
      <c r="I23" s="17"/>
      <c r="J23" s="42" t="s">
        <v>38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36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6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8"/>
      <c r="BS23" s="35">
        <v>0</v>
      </c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4"/>
      <c r="CG23" s="35">
        <v>0</v>
      </c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4"/>
      <c r="CU23" s="32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4"/>
      <c r="DI23" s="32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4"/>
      <c r="DY23" s="32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4"/>
      <c r="EO23" s="32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4"/>
    </row>
    <row r="24" spans="1:161" s="18" customFormat="1" ht="25.5" customHeight="1">
      <c r="A24" s="36" t="s">
        <v>22</v>
      </c>
      <c r="B24" s="37"/>
      <c r="C24" s="37"/>
      <c r="D24" s="37"/>
      <c r="E24" s="37"/>
      <c r="F24" s="37"/>
      <c r="G24" s="37"/>
      <c r="H24" s="38"/>
      <c r="I24" s="17"/>
      <c r="J24" s="42" t="s">
        <v>40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36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8"/>
      <c r="BE24" s="36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8"/>
      <c r="BS24" s="35">
        <f>SUM(BS25:CF25)</f>
        <v>0</v>
      </c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5">
        <f>SUM(CG25:CT25)</f>
        <v>0</v>
      </c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4"/>
      <c r="CU24" s="32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4"/>
      <c r="DI24" s="32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4"/>
      <c r="DY24" s="32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4"/>
      <c r="EO24" s="32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16" customFormat="1" ht="18" customHeight="1">
      <c r="A25" s="23" t="s">
        <v>41</v>
      </c>
      <c r="B25" s="24"/>
      <c r="C25" s="24"/>
      <c r="D25" s="24"/>
      <c r="E25" s="24"/>
      <c r="F25" s="24"/>
      <c r="G25" s="24"/>
      <c r="H25" s="25"/>
      <c r="I25" s="1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7"/>
      <c r="AQ25" s="23" t="s">
        <v>179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5"/>
      <c r="BE25" s="23" t="s">
        <v>179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5"/>
      <c r="BS25" s="28">
        <v>0</v>
      </c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2"/>
      <c r="CG25" s="28">
        <v>0</v>
      </c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2"/>
      <c r="CU25" s="20" t="s">
        <v>179</v>
      </c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2"/>
      <c r="DI25" s="20" t="s">
        <v>179</v>
      </c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2"/>
      <c r="DY25" s="20" t="s">
        <v>179</v>
      </c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2"/>
      <c r="EO25" s="20" t="s">
        <v>179</v>
      </c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2"/>
    </row>
  </sheetData>
  <sheetProtection/>
  <mergeCells count="168"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2:EN22"/>
    <mergeCell ref="EO22:FE22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8:EN18"/>
    <mergeCell ref="EO18:FE18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25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1" t="s">
        <v>42</v>
      </c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80:137" s="8" customFormat="1" ht="11.25">
      <c r="CB4" s="39" t="s">
        <v>6</v>
      </c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</row>
    <row r="5" spans="42:47" s="13" customFormat="1" ht="15.75">
      <c r="AP5" s="15" t="s">
        <v>45</v>
      </c>
      <c r="AQ5" s="40" t="s">
        <v>43</v>
      </c>
      <c r="AR5" s="40"/>
      <c r="AS5" s="40"/>
      <c r="AT5" s="40"/>
      <c r="AU5" s="13" t="s">
        <v>26</v>
      </c>
    </row>
    <row r="6" spans="1:161" s="13" customFormat="1" ht="21.75" customHeight="1">
      <c r="A6" s="59" t="s">
        <v>105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7" spans="1:161" s="13" customFormat="1" ht="13.5" customHeight="1">
      <c r="A7" s="59" t="s">
        <v>208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</row>
    <row r="9" spans="1:161" s="16" customFormat="1" ht="28.5" customHeight="1">
      <c r="A9" s="50" t="s">
        <v>9</v>
      </c>
      <c r="B9" s="51"/>
      <c r="C9" s="51"/>
      <c r="D9" s="51"/>
      <c r="E9" s="51"/>
      <c r="F9" s="51"/>
      <c r="G9" s="51"/>
      <c r="H9" s="52"/>
      <c r="I9" s="50" t="s">
        <v>10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2"/>
      <c r="AQ9" s="56" t="s">
        <v>13</v>
      </c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8"/>
      <c r="BS9" s="56" t="s">
        <v>14</v>
      </c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8"/>
      <c r="DI9" s="56" t="s">
        <v>18</v>
      </c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8"/>
    </row>
    <row r="10" spans="1:161" s="16" customFormat="1" ht="66" customHeight="1">
      <c r="A10" s="53"/>
      <c r="B10" s="54"/>
      <c r="C10" s="54"/>
      <c r="D10" s="54"/>
      <c r="E10" s="54"/>
      <c r="F10" s="54"/>
      <c r="G10" s="54"/>
      <c r="H10" s="55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5"/>
      <c r="AQ10" s="56" t="s">
        <v>11</v>
      </c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8"/>
      <c r="BE10" s="56" t="s">
        <v>12</v>
      </c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  <c r="BS10" s="56" t="s">
        <v>15</v>
      </c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8"/>
      <c r="CG10" s="56" t="s">
        <v>16</v>
      </c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8"/>
      <c r="CU10" s="56" t="s">
        <v>17</v>
      </c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8"/>
      <c r="DI10" s="56" t="s">
        <v>19</v>
      </c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8"/>
      <c r="DY10" s="56" t="s">
        <v>20</v>
      </c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8"/>
      <c r="EO10" s="56" t="s">
        <v>21</v>
      </c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8"/>
    </row>
    <row r="11" spans="1:161" s="16" customFormat="1" ht="12.75">
      <c r="A11" s="47" t="s">
        <v>0</v>
      </c>
      <c r="B11" s="48"/>
      <c r="C11" s="48"/>
      <c r="D11" s="48"/>
      <c r="E11" s="48"/>
      <c r="F11" s="48"/>
      <c r="G11" s="48"/>
      <c r="H11" s="49"/>
      <c r="I11" s="47" t="s">
        <v>1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  <c r="AQ11" s="47" t="s">
        <v>2</v>
      </c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9"/>
      <c r="BE11" s="47" t="s">
        <v>3</v>
      </c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9"/>
      <c r="BS11" s="47" t="s">
        <v>4</v>
      </c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9"/>
      <c r="CG11" s="47" t="s">
        <v>5</v>
      </c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9"/>
      <c r="CU11" s="47" t="s">
        <v>8</v>
      </c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9"/>
      <c r="DI11" s="47" t="s">
        <v>22</v>
      </c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9"/>
      <c r="DY11" s="47" t="s">
        <v>23</v>
      </c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9"/>
      <c r="EO11" s="47" t="s">
        <v>24</v>
      </c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1:161" s="18" customFormat="1" ht="12.75">
      <c r="A12" s="36" t="s">
        <v>0</v>
      </c>
      <c r="B12" s="37"/>
      <c r="C12" s="37"/>
      <c r="D12" s="37"/>
      <c r="E12" s="37"/>
      <c r="F12" s="37"/>
      <c r="G12" s="37"/>
      <c r="H12" s="38"/>
      <c r="I12" s="17"/>
      <c r="J12" s="42" t="s">
        <v>27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8"/>
      <c r="BE12" s="36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8"/>
      <c r="BS12" s="35">
        <f>BS13+BS21+BS23+BS24</f>
        <v>0</v>
      </c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4"/>
      <c r="CG12" s="35">
        <f>CG13+CG21+CG23+CG24</f>
        <v>0</v>
      </c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4"/>
      <c r="CU12" s="32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4"/>
      <c r="DI12" s="32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4"/>
      <c r="DY12" s="32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4"/>
      <c r="EO12" s="32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4"/>
    </row>
    <row r="13" spans="1:161" s="18" customFormat="1" ht="38.25" customHeight="1">
      <c r="A13" s="36" t="s">
        <v>1</v>
      </c>
      <c r="B13" s="37"/>
      <c r="C13" s="37"/>
      <c r="D13" s="37"/>
      <c r="E13" s="37"/>
      <c r="F13" s="37"/>
      <c r="G13" s="37"/>
      <c r="H13" s="38"/>
      <c r="I13" s="17"/>
      <c r="J13" s="42" t="s">
        <v>28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36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8"/>
      <c r="BE13" s="36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8"/>
      <c r="BS13" s="35">
        <f>BS15+BS17+BS19</f>
        <v>0</v>
      </c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4"/>
      <c r="CG13" s="35">
        <f>CG15+CG17+CG19</f>
        <v>0</v>
      </c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4"/>
      <c r="CU13" s="32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4"/>
      <c r="DI13" s="32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4"/>
      <c r="DY13" s="32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4"/>
      <c r="EO13" s="32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4"/>
    </row>
    <row r="14" spans="1:161" s="16" customFormat="1" ht="16.5" customHeight="1">
      <c r="A14" s="23" t="s">
        <v>29</v>
      </c>
      <c r="B14" s="24"/>
      <c r="C14" s="24"/>
      <c r="D14" s="24"/>
      <c r="E14" s="24"/>
      <c r="F14" s="24"/>
      <c r="G14" s="24"/>
      <c r="H14" s="25"/>
      <c r="I14" s="1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3" t="s">
        <v>179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5"/>
      <c r="BE14" s="23" t="s">
        <v>179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  <c r="BS14" s="28">
        <v>0</v>
      </c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2"/>
      <c r="CG14" s="28">
        <v>0</v>
      </c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2"/>
      <c r="CU14" s="20" t="s">
        <v>179</v>
      </c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2"/>
      <c r="DI14" s="20" t="s">
        <v>179</v>
      </c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2"/>
      <c r="DY14" s="20" t="s">
        <v>179</v>
      </c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2"/>
      <c r="EO14" s="20" t="s">
        <v>179</v>
      </c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2"/>
    </row>
    <row r="15" spans="1:161" s="18" customFormat="1" ht="37.5" customHeight="1">
      <c r="A15" s="36" t="s">
        <v>2</v>
      </c>
      <c r="B15" s="37"/>
      <c r="C15" s="37"/>
      <c r="D15" s="37"/>
      <c r="E15" s="37"/>
      <c r="F15" s="37"/>
      <c r="G15" s="37"/>
      <c r="H15" s="38"/>
      <c r="I15" s="17"/>
      <c r="J15" s="42" t="s">
        <v>30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36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8"/>
      <c r="BE15" s="36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8"/>
      <c r="BS15" s="35">
        <f>SUM(BS16:CF16)</f>
        <v>0</v>
      </c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1"/>
      <c r="CG15" s="35">
        <f>SUM(CG16:CT16)</f>
        <v>0</v>
      </c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1"/>
      <c r="CU15" s="44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6"/>
      <c r="DI15" s="32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4"/>
      <c r="DY15" s="32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4"/>
      <c r="EO15" s="32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s="16" customFormat="1" ht="16.5" customHeight="1">
      <c r="A16" s="23" t="s">
        <v>31</v>
      </c>
      <c r="B16" s="24"/>
      <c r="C16" s="24"/>
      <c r="D16" s="24"/>
      <c r="E16" s="24"/>
      <c r="F16" s="24"/>
      <c r="G16" s="24"/>
      <c r="H16" s="25"/>
      <c r="I16" s="1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23" t="s">
        <v>179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 t="s">
        <v>179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28">
        <v>0</v>
      </c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8">
        <v>0</v>
      </c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20" t="s">
        <v>179</v>
      </c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2"/>
      <c r="DI16" s="20" t="s">
        <v>179</v>
      </c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2"/>
      <c r="DY16" s="20" t="s">
        <v>179</v>
      </c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2"/>
      <c r="EO16" s="20" t="s">
        <v>179</v>
      </c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18" customFormat="1" ht="18.75" customHeight="1">
      <c r="A17" s="36" t="s">
        <v>3</v>
      </c>
      <c r="B17" s="37"/>
      <c r="C17" s="37"/>
      <c r="D17" s="37"/>
      <c r="E17" s="37"/>
      <c r="F17" s="37"/>
      <c r="G17" s="37"/>
      <c r="H17" s="38"/>
      <c r="I17" s="17"/>
      <c r="J17" s="42" t="s">
        <v>32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3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8"/>
      <c r="BE17" s="36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8"/>
      <c r="BS17" s="35">
        <f>SUM(BS18:CF18)</f>
        <v>0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4"/>
      <c r="CG17" s="35">
        <f>SUM(CG18:CT18)</f>
        <v>0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4"/>
      <c r="CU17" s="32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32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4"/>
      <c r="DY17" s="32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4"/>
      <c r="EO17" s="32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4"/>
    </row>
    <row r="18" spans="1:161" s="16" customFormat="1" ht="16.5" customHeight="1">
      <c r="A18" s="23" t="s">
        <v>33</v>
      </c>
      <c r="B18" s="24"/>
      <c r="C18" s="24"/>
      <c r="D18" s="24"/>
      <c r="E18" s="24"/>
      <c r="F18" s="24"/>
      <c r="G18" s="24"/>
      <c r="H18" s="25"/>
      <c r="I18" s="1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7"/>
      <c r="AQ18" s="23" t="s">
        <v>179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 t="s">
        <v>179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28">
        <v>0</v>
      </c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2"/>
      <c r="CG18" s="28">
        <v>0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2"/>
      <c r="CU18" s="20" t="s">
        <v>179</v>
      </c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2"/>
      <c r="DI18" s="20" t="s">
        <v>179</v>
      </c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2"/>
      <c r="DY18" s="20" t="s">
        <v>179</v>
      </c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2"/>
      <c r="EO18" s="20" t="s">
        <v>179</v>
      </c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18" customFormat="1" ht="25.5" customHeight="1">
      <c r="A19" s="36" t="s">
        <v>4</v>
      </c>
      <c r="B19" s="37"/>
      <c r="C19" s="37"/>
      <c r="D19" s="37"/>
      <c r="E19" s="37"/>
      <c r="F19" s="37"/>
      <c r="G19" s="37"/>
      <c r="H19" s="38"/>
      <c r="I19" s="17"/>
      <c r="J19" s="42" t="s">
        <v>34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36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8"/>
      <c r="BE19" s="36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8"/>
      <c r="BS19" s="35">
        <f>SUM(BS20:CF20)</f>
        <v>0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4"/>
      <c r="CG19" s="35">
        <f>SUM(CG20:CT20)</f>
        <v>0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4"/>
      <c r="CU19" s="35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4"/>
      <c r="DI19" s="32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4"/>
      <c r="DY19" s="32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4"/>
      <c r="EO19" s="32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4"/>
    </row>
    <row r="20" spans="1:161" s="16" customFormat="1" ht="17.25" customHeight="1">
      <c r="A20" s="23" t="s">
        <v>35</v>
      </c>
      <c r="B20" s="24"/>
      <c r="C20" s="24"/>
      <c r="D20" s="24"/>
      <c r="E20" s="24"/>
      <c r="F20" s="24"/>
      <c r="G20" s="24"/>
      <c r="H20" s="25"/>
      <c r="I20" s="19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3"/>
      <c r="AQ20" s="23" t="s">
        <v>179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3" t="s">
        <v>179</v>
      </c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5"/>
      <c r="BS20" s="28">
        <v>0</v>
      </c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8">
        <v>0</v>
      </c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20" t="s">
        <v>179</v>
      </c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2"/>
      <c r="DI20" s="20" t="s">
        <v>179</v>
      </c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2"/>
      <c r="DY20" s="20" t="s">
        <v>179</v>
      </c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2"/>
      <c r="EO20" s="20" t="s">
        <v>179</v>
      </c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18" customFormat="1" ht="38.25" customHeight="1">
      <c r="A21" s="36" t="s">
        <v>5</v>
      </c>
      <c r="B21" s="37"/>
      <c r="C21" s="37"/>
      <c r="D21" s="37"/>
      <c r="E21" s="37"/>
      <c r="F21" s="37"/>
      <c r="G21" s="37"/>
      <c r="H21" s="38"/>
      <c r="I21" s="17"/>
      <c r="J21" s="42" t="s">
        <v>36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36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8"/>
      <c r="BE21" s="36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8"/>
      <c r="BS21" s="35">
        <f>SUM(BS22:CF22)</f>
        <v>0</v>
      </c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4"/>
      <c r="CG21" s="35">
        <f>SUM(CG22:CT22)</f>
        <v>0</v>
      </c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4"/>
      <c r="CU21" s="32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32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4"/>
      <c r="DY21" s="32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4"/>
      <c r="EO21" s="32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4"/>
    </row>
    <row r="22" spans="1:161" s="16" customFormat="1" ht="18" customHeight="1">
      <c r="A22" s="23" t="s">
        <v>37</v>
      </c>
      <c r="B22" s="24"/>
      <c r="C22" s="24"/>
      <c r="D22" s="24"/>
      <c r="E22" s="24"/>
      <c r="F22" s="24"/>
      <c r="G22" s="24"/>
      <c r="H22" s="25"/>
      <c r="I22" s="1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3" t="s">
        <v>179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  <c r="BE22" s="23" t="s">
        <v>179</v>
      </c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5"/>
      <c r="BS22" s="28">
        <v>0</v>
      </c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2"/>
      <c r="CG22" s="28">
        <v>0</v>
      </c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2"/>
      <c r="CU22" s="20" t="s">
        <v>179</v>
      </c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2"/>
      <c r="DI22" s="20" t="s">
        <v>179</v>
      </c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2"/>
      <c r="DY22" s="20" t="s">
        <v>179</v>
      </c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2"/>
      <c r="EO22" s="20" t="s">
        <v>179</v>
      </c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2"/>
    </row>
    <row r="23" spans="1:161" s="18" customFormat="1" ht="25.5" customHeight="1">
      <c r="A23" s="36" t="s">
        <v>8</v>
      </c>
      <c r="B23" s="37"/>
      <c r="C23" s="37"/>
      <c r="D23" s="37"/>
      <c r="E23" s="37"/>
      <c r="F23" s="37"/>
      <c r="G23" s="37"/>
      <c r="H23" s="38"/>
      <c r="I23" s="17"/>
      <c r="J23" s="42" t="s">
        <v>38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36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6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8"/>
      <c r="BS23" s="35">
        <v>0</v>
      </c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4"/>
      <c r="CG23" s="35">
        <v>0</v>
      </c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4"/>
      <c r="CU23" s="32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4"/>
      <c r="DI23" s="32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4"/>
      <c r="DY23" s="32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4"/>
      <c r="EO23" s="32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4"/>
    </row>
    <row r="24" spans="1:161" s="18" customFormat="1" ht="25.5" customHeight="1">
      <c r="A24" s="36" t="s">
        <v>22</v>
      </c>
      <c r="B24" s="37"/>
      <c r="C24" s="37"/>
      <c r="D24" s="37"/>
      <c r="E24" s="37"/>
      <c r="F24" s="37"/>
      <c r="G24" s="37"/>
      <c r="H24" s="38"/>
      <c r="I24" s="17"/>
      <c r="J24" s="42" t="s">
        <v>40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36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8"/>
      <c r="BE24" s="36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8"/>
      <c r="BS24" s="35">
        <f>SUM(BS25:CF25)</f>
        <v>0</v>
      </c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5">
        <f>SUM(CG25:CT25)</f>
        <v>0</v>
      </c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4"/>
      <c r="CU24" s="32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4"/>
      <c r="DI24" s="32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4"/>
      <c r="DY24" s="32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4"/>
      <c r="EO24" s="32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4"/>
    </row>
    <row r="25" spans="1:161" s="16" customFormat="1" ht="18" customHeight="1">
      <c r="A25" s="23" t="s">
        <v>41</v>
      </c>
      <c r="B25" s="24"/>
      <c r="C25" s="24"/>
      <c r="D25" s="24"/>
      <c r="E25" s="24"/>
      <c r="F25" s="24"/>
      <c r="G25" s="24"/>
      <c r="H25" s="25"/>
      <c r="I25" s="1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7"/>
      <c r="AQ25" s="23" t="s">
        <v>179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5"/>
      <c r="BE25" s="23" t="s">
        <v>179</v>
      </c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5"/>
      <c r="BS25" s="28">
        <v>0</v>
      </c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2"/>
      <c r="CG25" s="28">
        <v>0</v>
      </c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2"/>
      <c r="CU25" s="20" t="s">
        <v>179</v>
      </c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2"/>
      <c r="DI25" s="20" t="s">
        <v>179</v>
      </c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2"/>
      <c r="DY25" s="20" t="s">
        <v>179</v>
      </c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2"/>
      <c r="EO25" s="20" t="s">
        <v>179</v>
      </c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2"/>
    </row>
  </sheetData>
  <sheetProtection/>
  <mergeCells count="168"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1" t="s">
        <v>42</v>
      </c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80:137" s="8" customFormat="1" ht="11.25">
      <c r="CB4" s="39" t="s">
        <v>6</v>
      </c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</row>
    <row r="5" spans="42:47" s="13" customFormat="1" ht="15.75">
      <c r="AP5" s="15" t="s">
        <v>45</v>
      </c>
      <c r="AQ5" s="40" t="s">
        <v>43</v>
      </c>
      <c r="AR5" s="40"/>
      <c r="AS5" s="40"/>
      <c r="AT5" s="40"/>
      <c r="AU5" s="13" t="s">
        <v>26</v>
      </c>
    </row>
    <row r="6" spans="1:161" s="13" customFormat="1" ht="21.75" customHeight="1">
      <c r="A6" s="59" t="s">
        <v>121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8" spans="1:161" s="16" customFormat="1" ht="28.5" customHeight="1">
      <c r="A8" s="50" t="s">
        <v>9</v>
      </c>
      <c r="B8" s="51"/>
      <c r="C8" s="51"/>
      <c r="D8" s="51"/>
      <c r="E8" s="51"/>
      <c r="F8" s="51"/>
      <c r="G8" s="51"/>
      <c r="H8" s="52"/>
      <c r="I8" s="50" t="s">
        <v>10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/>
      <c r="AQ8" s="56" t="s">
        <v>13</v>
      </c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8"/>
      <c r="BS8" s="56" t="s">
        <v>14</v>
      </c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8"/>
      <c r="DI8" s="56" t="s">
        <v>18</v>
      </c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8"/>
    </row>
    <row r="9" spans="1:161" s="16" customFormat="1" ht="66" customHeight="1">
      <c r="A9" s="53"/>
      <c r="B9" s="54"/>
      <c r="C9" s="54"/>
      <c r="D9" s="54"/>
      <c r="E9" s="54"/>
      <c r="F9" s="54"/>
      <c r="G9" s="54"/>
      <c r="H9" s="55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56" t="s">
        <v>11</v>
      </c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8"/>
      <c r="BE9" s="56" t="s">
        <v>12</v>
      </c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8"/>
      <c r="BS9" s="56" t="s">
        <v>15</v>
      </c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8"/>
      <c r="CG9" s="56" t="s">
        <v>16</v>
      </c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8"/>
      <c r="CU9" s="56" t="s">
        <v>17</v>
      </c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8"/>
      <c r="DI9" s="56" t="s">
        <v>19</v>
      </c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8"/>
      <c r="DY9" s="56" t="s">
        <v>20</v>
      </c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8"/>
      <c r="EO9" s="56" t="s">
        <v>21</v>
      </c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8"/>
    </row>
    <row r="10" spans="1:161" s="16" customFormat="1" ht="12.75">
      <c r="A10" s="47" t="s">
        <v>0</v>
      </c>
      <c r="B10" s="48"/>
      <c r="C10" s="48"/>
      <c r="D10" s="48"/>
      <c r="E10" s="48"/>
      <c r="F10" s="48"/>
      <c r="G10" s="48"/>
      <c r="H10" s="49"/>
      <c r="I10" s="47" t="s">
        <v>1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47" t="s">
        <v>2</v>
      </c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9"/>
      <c r="BE10" s="47" t="s">
        <v>3</v>
      </c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S10" s="47" t="s">
        <v>4</v>
      </c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9"/>
      <c r="CG10" s="47" t="s">
        <v>5</v>
      </c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9"/>
      <c r="CU10" s="47" t="s">
        <v>8</v>
      </c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9"/>
      <c r="DI10" s="47" t="s">
        <v>22</v>
      </c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9"/>
      <c r="DY10" s="47" t="s">
        <v>23</v>
      </c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9"/>
      <c r="EO10" s="47" t="s">
        <v>24</v>
      </c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9"/>
    </row>
    <row r="11" spans="1:161" s="18" customFormat="1" ht="12.75">
      <c r="A11" s="36" t="s">
        <v>0</v>
      </c>
      <c r="B11" s="37"/>
      <c r="C11" s="37"/>
      <c r="D11" s="37"/>
      <c r="E11" s="37"/>
      <c r="F11" s="37"/>
      <c r="G11" s="37"/>
      <c r="H11" s="38"/>
      <c r="I11" s="17"/>
      <c r="J11" s="42" t="s">
        <v>27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36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8"/>
      <c r="BE11" s="36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8"/>
      <c r="BS11" s="35">
        <f>BS12+BS19+BS21+BS22</f>
        <v>32090.67251</v>
      </c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4"/>
      <c r="CG11" s="35">
        <f>CG12+CG19+CG21+CG22</f>
        <v>29738.26771</v>
      </c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2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4"/>
      <c r="DI11" s="32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4"/>
      <c r="DY11" s="32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4"/>
      <c r="EO11" s="32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4"/>
    </row>
    <row r="12" spans="1:161" s="18" customFormat="1" ht="38.25" customHeight="1">
      <c r="A12" s="36" t="s">
        <v>1</v>
      </c>
      <c r="B12" s="37"/>
      <c r="C12" s="37"/>
      <c r="D12" s="37"/>
      <c r="E12" s="37"/>
      <c r="F12" s="37"/>
      <c r="G12" s="37"/>
      <c r="H12" s="38"/>
      <c r="I12" s="17"/>
      <c r="J12" s="42" t="s">
        <v>28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8"/>
      <c r="BE12" s="36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8"/>
      <c r="BS12" s="35">
        <f>BS14+BS16+BS17</f>
        <v>29952.81785</v>
      </c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4"/>
      <c r="CG12" s="35">
        <f>CG14+CG16+CG17</f>
        <v>27600.41305</v>
      </c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4"/>
      <c r="CU12" s="32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4"/>
      <c r="DI12" s="32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4"/>
      <c r="DY12" s="32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4"/>
      <c r="EO12" s="32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4"/>
    </row>
    <row r="13" spans="1:161" s="16" customFormat="1" ht="12.75">
      <c r="A13" s="23" t="s">
        <v>29</v>
      </c>
      <c r="B13" s="24"/>
      <c r="C13" s="24"/>
      <c r="D13" s="24"/>
      <c r="E13" s="24"/>
      <c r="F13" s="24"/>
      <c r="G13" s="24"/>
      <c r="H13" s="25"/>
      <c r="I13" s="1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23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3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5"/>
      <c r="BS13" s="20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2"/>
      <c r="CG13" s="20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2"/>
      <c r="CU13" s="20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2"/>
      <c r="DI13" s="20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2"/>
      <c r="DY13" s="20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2"/>
      <c r="EO13" s="20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2"/>
    </row>
    <row r="14" spans="1:161" s="18" customFormat="1" ht="37.5" customHeight="1">
      <c r="A14" s="36" t="s">
        <v>2</v>
      </c>
      <c r="B14" s="37"/>
      <c r="C14" s="37"/>
      <c r="D14" s="37"/>
      <c r="E14" s="37"/>
      <c r="F14" s="37"/>
      <c r="G14" s="37"/>
      <c r="H14" s="38"/>
      <c r="I14" s="17"/>
      <c r="J14" s="42" t="s">
        <v>30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36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8"/>
      <c r="BE14" s="36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8"/>
      <c r="BS14" s="35">
        <f>SUM(BS15:CF15)</f>
        <v>29952.81785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35">
        <f>SUM(CG15:CT15)</f>
        <v>27600.41305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1"/>
      <c r="CU14" s="44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6"/>
      <c r="DI14" s="32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4"/>
      <c r="DY14" s="32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4"/>
      <c r="EO14" s="32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4"/>
    </row>
    <row r="15" spans="1:161" s="16" customFormat="1" ht="38.25" customHeight="1">
      <c r="A15" s="23" t="s">
        <v>31</v>
      </c>
      <c r="B15" s="24"/>
      <c r="C15" s="24"/>
      <c r="D15" s="24"/>
      <c r="E15" s="24"/>
      <c r="F15" s="24"/>
      <c r="G15" s="24"/>
      <c r="H15" s="25"/>
      <c r="I15" s="19"/>
      <c r="J15" s="26" t="s">
        <v>122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3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5"/>
      <c r="BE15" s="23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5"/>
      <c r="BS15" s="28">
        <f>'[2]Форма 23'!$F$65+'[2]Форма 23'!$I$65</f>
        <v>29952.81785</v>
      </c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2"/>
      <c r="CG15" s="28">
        <f>'[1]ИП 2018 факт'!$H$78</f>
        <v>27600.41305</v>
      </c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20" t="s">
        <v>51</v>
      </c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2"/>
      <c r="DI15" s="20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2"/>
      <c r="DY15" s="20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2"/>
      <c r="EO15" s="20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2"/>
    </row>
    <row r="16" spans="1:161" s="18" customFormat="1" ht="12.75">
      <c r="A16" s="36" t="s">
        <v>3</v>
      </c>
      <c r="B16" s="37"/>
      <c r="C16" s="37"/>
      <c r="D16" s="37"/>
      <c r="E16" s="37"/>
      <c r="F16" s="37"/>
      <c r="G16" s="37"/>
      <c r="H16" s="38"/>
      <c r="I16" s="17"/>
      <c r="J16" s="42" t="s">
        <v>32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36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8"/>
      <c r="BE16" s="36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8"/>
      <c r="BS16" s="35">
        <v>0</v>
      </c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4"/>
      <c r="CG16" s="35">
        <v>0</v>
      </c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4"/>
      <c r="CU16" s="32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32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4"/>
      <c r="DY16" s="32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4"/>
      <c r="EO16" s="32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4"/>
    </row>
    <row r="17" spans="1:161" s="18" customFormat="1" ht="25.5" customHeight="1">
      <c r="A17" s="36" t="s">
        <v>4</v>
      </c>
      <c r="B17" s="37"/>
      <c r="C17" s="37"/>
      <c r="D17" s="37"/>
      <c r="E17" s="37"/>
      <c r="F17" s="37"/>
      <c r="G17" s="37"/>
      <c r="H17" s="38"/>
      <c r="I17" s="17"/>
      <c r="J17" s="42" t="s">
        <v>34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3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8"/>
      <c r="BE17" s="36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8"/>
      <c r="BS17" s="35">
        <f>SUM(BS18:CF18)</f>
        <v>0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4"/>
      <c r="CG17" s="35">
        <f>SUM(CG18:CT18)</f>
        <v>0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4"/>
      <c r="CU17" s="35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32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4"/>
      <c r="DY17" s="32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4"/>
      <c r="EO17" s="32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4"/>
    </row>
    <row r="18" spans="1:161" s="16" customFormat="1" ht="25.5" customHeight="1">
      <c r="A18" s="23" t="s">
        <v>35</v>
      </c>
      <c r="B18" s="24"/>
      <c r="C18" s="24"/>
      <c r="D18" s="24"/>
      <c r="E18" s="24"/>
      <c r="F18" s="24"/>
      <c r="G18" s="24"/>
      <c r="H18" s="25"/>
      <c r="I18" s="19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3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28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2"/>
      <c r="CG18" s="28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2"/>
      <c r="CU18" s="20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2"/>
      <c r="DI18" s="20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2"/>
      <c r="DY18" s="20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2"/>
      <c r="EO18" s="20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18" customFormat="1" ht="38.25" customHeight="1">
      <c r="A19" s="36" t="s">
        <v>5</v>
      </c>
      <c r="B19" s="37"/>
      <c r="C19" s="37"/>
      <c r="D19" s="37"/>
      <c r="E19" s="37"/>
      <c r="F19" s="37"/>
      <c r="G19" s="37"/>
      <c r="H19" s="38"/>
      <c r="I19" s="17"/>
      <c r="J19" s="42" t="s">
        <v>36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36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8"/>
      <c r="BE19" s="36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8"/>
      <c r="BS19" s="35">
        <f>SUM(BS20:CF20)</f>
        <v>2137.85466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4"/>
      <c r="CG19" s="35">
        <f>SUM(CG20:CT20)</f>
        <v>2137.85466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4"/>
      <c r="CU19" s="32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4"/>
      <c r="DI19" s="32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4"/>
      <c r="DY19" s="32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4"/>
      <c r="EO19" s="32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4"/>
    </row>
    <row r="20" spans="1:161" s="16" customFormat="1" ht="51.75" customHeight="1">
      <c r="A20" s="23" t="s">
        <v>37</v>
      </c>
      <c r="B20" s="24"/>
      <c r="C20" s="24"/>
      <c r="D20" s="24"/>
      <c r="E20" s="24"/>
      <c r="F20" s="24"/>
      <c r="G20" s="24"/>
      <c r="H20" s="25"/>
      <c r="I20" s="19"/>
      <c r="J20" s="26" t="s">
        <v>123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7"/>
      <c r="AQ20" s="2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5"/>
      <c r="BE20" s="23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5"/>
      <c r="BS20" s="28">
        <f>CG20</f>
        <v>2137.85466</v>
      </c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8">
        <f>'[1]ИП 2018 факт'!$H$86</f>
        <v>2137.85466</v>
      </c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29" t="s">
        <v>83</v>
      </c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1"/>
      <c r="DI20" s="20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2"/>
      <c r="DY20" s="20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2"/>
      <c r="EO20" s="20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2"/>
    </row>
    <row r="21" spans="1:161" s="18" customFormat="1" ht="25.5" customHeight="1">
      <c r="A21" s="36" t="s">
        <v>8</v>
      </c>
      <c r="B21" s="37"/>
      <c r="C21" s="37"/>
      <c r="D21" s="37"/>
      <c r="E21" s="37"/>
      <c r="F21" s="37"/>
      <c r="G21" s="37"/>
      <c r="H21" s="38"/>
      <c r="I21" s="17"/>
      <c r="J21" s="42" t="s">
        <v>38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36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8"/>
      <c r="BE21" s="36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8"/>
      <c r="BS21" s="35">
        <v>0</v>
      </c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4"/>
      <c r="CG21" s="35">
        <v>0</v>
      </c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4"/>
      <c r="CU21" s="32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32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4"/>
      <c r="DY21" s="32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4"/>
      <c r="EO21" s="32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4"/>
    </row>
    <row r="22" spans="1:161" s="18" customFormat="1" ht="25.5" customHeight="1">
      <c r="A22" s="36" t="s">
        <v>22</v>
      </c>
      <c r="B22" s="37"/>
      <c r="C22" s="37"/>
      <c r="D22" s="37"/>
      <c r="E22" s="37"/>
      <c r="F22" s="37"/>
      <c r="G22" s="37"/>
      <c r="H22" s="38"/>
      <c r="I22" s="17"/>
      <c r="J22" s="42" t="s">
        <v>40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36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8"/>
      <c r="BE22" s="36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8"/>
      <c r="BS22" s="35">
        <v>0</v>
      </c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35">
        <v>0</v>
      </c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32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32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4"/>
      <c r="DY22" s="32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4"/>
      <c r="EO22" s="32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4"/>
    </row>
  </sheetData>
  <sheetProtection/>
  <mergeCells count="14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EO16:FE16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8:EN18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DY19:EN19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2:EN22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2:FE22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SheetLayoutView="100" zoomScalePageLayoutView="0" workbookViewId="0" topLeftCell="A1">
      <selection activeCell="CU19" sqref="CU19:DH19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1" t="s">
        <v>42</v>
      </c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</row>
    <row r="4" spans="80:137" s="8" customFormat="1" ht="11.25">
      <c r="CB4" s="39" t="s">
        <v>6</v>
      </c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</row>
    <row r="5" spans="42:47" s="13" customFormat="1" ht="15.75">
      <c r="AP5" s="15" t="s">
        <v>45</v>
      </c>
      <c r="AQ5" s="40" t="s">
        <v>43</v>
      </c>
      <c r="AR5" s="40"/>
      <c r="AS5" s="40"/>
      <c r="AT5" s="40"/>
      <c r="AU5" s="13" t="s">
        <v>26</v>
      </c>
    </row>
    <row r="6" spans="1:161" s="13" customFormat="1" ht="21.75" customHeight="1">
      <c r="A6" s="59" t="s">
        <v>166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</row>
    <row r="8" spans="1:161" s="16" customFormat="1" ht="28.5" customHeight="1">
      <c r="A8" s="50" t="s">
        <v>9</v>
      </c>
      <c r="B8" s="51"/>
      <c r="C8" s="51"/>
      <c r="D8" s="51"/>
      <c r="E8" s="51"/>
      <c r="F8" s="51"/>
      <c r="G8" s="51"/>
      <c r="H8" s="52"/>
      <c r="I8" s="50" t="s">
        <v>10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/>
      <c r="AQ8" s="56" t="s">
        <v>13</v>
      </c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8"/>
      <c r="BS8" s="56" t="s">
        <v>14</v>
      </c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8"/>
      <c r="DI8" s="56" t="s">
        <v>18</v>
      </c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8"/>
    </row>
    <row r="9" spans="1:161" s="16" customFormat="1" ht="66" customHeight="1">
      <c r="A9" s="53"/>
      <c r="B9" s="54"/>
      <c r="C9" s="54"/>
      <c r="D9" s="54"/>
      <c r="E9" s="54"/>
      <c r="F9" s="54"/>
      <c r="G9" s="54"/>
      <c r="H9" s="55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56" t="s">
        <v>11</v>
      </c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8"/>
      <c r="BE9" s="56" t="s">
        <v>12</v>
      </c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8"/>
      <c r="BS9" s="56" t="s">
        <v>15</v>
      </c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8"/>
      <c r="CG9" s="56" t="s">
        <v>16</v>
      </c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8"/>
      <c r="CU9" s="56" t="s">
        <v>17</v>
      </c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8"/>
      <c r="DI9" s="56" t="s">
        <v>19</v>
      </c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8"/>
      <c r="DY9" s="56" t="s">
        <v>20</v>
      </c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8"/>
      <c r="EO9" s="56" t="s">
        <v>21</v>
      </c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8"/>
    </row>
    <row r="10" spans="1:161" s="16" customFormat="1" ht="12.75">
      <c r="A10" s="47" t="s">
        <v>0</v>
      </c>
      <c r="B10" s="48"/>
      <c r="C10" s="48"/>
      <c r="D10" s="48"/>
      <c r="E10" s="48"/>
      <c r="F10" s="48"/>
      <c r="G10" s="48"/>
      <c r="H10" s="49"/>
      <c r="I10" s="47" t="s">
        <v>1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47" t="s">
        <v>2</v>
      </c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9"/>
      <c r="BE10" s="47" t="s">
        <v>3</v>
      </c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S10" s="47" t="s">
        <v>4</v>
      </c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9"/>
      <c r="CG10" s="47" t="s">
        <v>5</v>
      </c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9"/>
      <c r="CU10" s="47" t="s">
        <v>8</v>
      </c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9"/>
      <c r="DI10" s="47" t="s">
        <v>22</v>
      </c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9"/>
      <c r="DY10" s="47" t="s">
        <v>23</v>
      </c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9"/>
      <c r="EO10" s="47" t="s">
        <v>24</v>
      </c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9"/>
    </row>
    <row r="11" spans="1:161" s="18" customFormat="1" ht="12.75">
      <c r="A11" s="36" t="s">
        <v>0</v>
      </c>
      <c r="B11" s="37"/>
      <c r="C11" s="37"/>
      <c r="D11" s="37"/>
      <c r="E11" s="37"/>
      <c r="F11" s="37"/>
      <c r="G11" s="37"/>
      <c r="H11" s="38"/>
      <c r="I11" s="17"/>
      <c r="J11" s="42" t="s">
        <v>27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36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8"/>
      <c r="BE11" s="36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8"/>
      <c r="BS11" s="35">
        <f>BS12+BS20+BS21+BS22</f>
        <v>297753.3636500001</v>
      </c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4"/>
      <c r="CG11" s="35">
        <f>CG12+CG20+CG21+CG22</f>
        <v>297753.3636500001</v>
      </c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2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4"/>
      <c r="DI11" s="32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4"/>
      <c r="DY11" s="32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4"/>
      <c r="EO11" s="32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4"/>
    </row>
    <row r="12" spans="1:161" s="18" customFormat="1" ht="38.25" customHeight="1">
      <c r="A12" s="36" t="s">
        <v>1</v>
      </c>
      <c r="B12" s="37"/>
      <c r="C12" s="37"/>
      <c r="D12" s="37"/>
      <c r="E12" s="37"/>
      <c r="F12" s="37"/>
      <c r="G12" s="37"/>
      <c r="H12" s="38"/>
      <c r="I12" s="17"/>
      <c r="J12" s="42" t="s">
        <v>28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8"/>
      <c r="BE12" s="36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8"/>
      <c r="BS12" s="35">
        <f>BS14+BS17+BS18</f>
        <v>0</v>
      </c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4"/>
      <c r="CG12" s="35">
        <f>CG14+CG17+CG18</f>
        <v>0</v>
      </c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4"/>
      <c r="CU12" s="32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4"/>
      <c r="DI12" s="32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4"/>
      <c r="DY12" s="32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4"/>
      <c r="EO12" s="32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4"/>
    </row>
    <row r="13" spans="1:161" s="16" customFormat="1" ht="12.75">
      <c r="A13" s="23" t="s">
        <v>29</v>
      </c>
      <c r="B13" s="24"/>
      <c r="C13" s="24"/>
      <c r="D13" s="24"/>
      <c r="E13" s="24"/>
      <c r="F13" s="24"/>
      <c r="G13" s="24"/>
      <c r="H13" s="25"/>
      <c r="I13" s="1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23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3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5"/>
      <c r="BS13" s="20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2"/>
      <c r="CG13" s="20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2"/>
      <c r="CU13" s="20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2"/>
      <c r="DI13" s="20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2"/>
      <c r="DY13" s="20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2"/>
      <c r="EO13" s="20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2"/>
    </row>
    <row r="14" spans="1:161" s="18" customFormat="1" ht="37.5" customHeight="1">
      <c r="A14" s="36" t="s">
        <v>2</v>
      </c>
      <c r="B14" s="37"/>
      <c r="C14" s="37"/>
      <c r="D14" s="37"/>
      <c r="E14" s="37"/>
      <c r="F14" s="37"/>
      <c r="G14" s="37"/>
      <c r="H14" s="38"/>
      <c r="I14" s="17"/>
      <c r="J14" s="42" t="s">
        <v>30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36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8"/>
      <c r="BE14" s="36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8"/>
      <c r="BS14" s="44">
        <f>SUM(BS15:CF16)</f>
        <v>0</v>
      </c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44">
        <f>SUM(CG15:CT16)</f>
        <v>0</v>
      </c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6"/>
      <c r="CU14" s="44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6"/>
      <c r="DI14" s="32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4"/>
      <c r="DY14" s="32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4"/>
      <c r="EO14" s="32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4"/>
    </row>
    <row r="15" spans="1:161" s="16" customFormat="1" ht="41.25" customHeight="1" hidden="1">
      <c r="A15" s="23"/>
      <c r="B15" s="24"/>
      <c r="C15" s="24"/>
      <c r="D15" s="24"/>
      <c r="E15" s="24"/>
      <c r="F15" s="24"/>
      <c r="G15" s="24"/>
      <c r="H15" s="25"/>
      <c r="I15" s="1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3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5"/>
      <c r="BE15" s="23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5"/>
      <c r="BS15" s="28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2"/>
      <c r="CG15" s="28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20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2"/>
      <c r="DI15" s="20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2"/>
      <c r="DY15" s="20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2"/>
      <c r="EO15" s="20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2"/>
    </row>
    <row r="16" spans="1:161" s="16" customFormat="1" ht="42" customHeight="1" hidden="1">
      <c r="A16" s="23"/>
      <c r="B16" s="24"/>
      <c r="C16" s="24"/>
      <c r="D16" s="24"/>
      <c r="E16" s="24"/>
      <c r="F16" s="24"/>
      <c r="G16" s="24"/>
      <c r="H16" s="25"/>
      <c r="I16" s="1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23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5"/>
      <c r="BS16" s="28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8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20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2"/>
      <c r="DI16" s="20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2"/>
      <c r="DY16" s="20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2"/>
      <c r="EO16" s="20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18" customFormat="1" ht="12.75">
      <c r="A17" s="36" t="s">
        <v>3</v>
      </c>
      <c r="B17" s="37"/>
      <c r="C17" s="37"/>
      <c r="D17" s="37"/>
      <c r="E17" s="37"/>
      <c r="F17" s="37"/>
      <c r="G17" s="37"/>
      <c r="H17" s="38"/>
      <c r="I17" s="17"/>
      <c r="J17" s="42" t="s">
        <v>32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3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8"/>
      <c r="BE17" s="36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8"/>
      <c r="BS17" s="35">
        <v>0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4"/>
      <c r="CG17" s="35">
        <v>0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4"/>
      <c r="CU17" s="32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32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4"/>
      <c r="DY17" s="32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4"/>
      <c r="EO17" s="32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4"/>
    </row>
    <row r="18" spans="1:161" s="18" customFormat="1" ht="25.5" customHeight="1">
      <c r="A18" s="36" t="s">
        <v>4</v>
      </c>
      <c r="B18" s="37"/>
      <c r="C18" s="37"/>
      <c r="D18" s="37"/>
      <c r="E18" s="37"/>
      <c r="F18" s="37"/>
      <c r="G18" s="37"/>
      <c r="H18" s="38"/>
      <c r="I18" s="17"/>
      <c r="J18" s="42" t="s">
        <v>34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36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8"/>
      <c r="BE18" s="36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8"/>
      <c r="BS18" s="35">
        <v>0</v>
      </c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4"/>
      <c r="CG18" s="35">
        <v>0</v>
      </c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4"/>
      <c r="CU18" s="35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32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4"/>
      <c r="DY18" s="32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4"/>
      <c r="EO18" s="32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4"/>
    </row>
    <row r="19" spans="1:161" s="16" customFormat="1" ht="12.75">
      <c r="A19" s="23" t="s">
        <v>35</v>
      </c>
      <c r="B19" s="24"/>
      <c r="C19" s="24"/>
      <c r="D19" s="24"/>
      <c r="E19" s="24"/>
      <c r="F19" s="24"/>
      <c r="G19" s="24"/>
      <c r="H19" s="25"/>
      <c r="I19" s="1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7"/>
      <c r="AQ19" s="23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5"/>
      <c r="BE19" s="23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5"/>
      <c r="BS19" s="20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2"/>
      <c r="CG19" s="20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2"/>
      <c r="CU19" s="20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2"/>
      <c r="DI19" s="20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2"/>
      <c r="DY19" s="20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2"/>
      <c r="EO19" s="20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2"/>
    </row>
    <row r="20" spans="1:161" s="18" customFormat="1" ht="38.25" customHeight="1">
      <c r="A20" s="36" t="s">
        <v>5</v>
      </c>
      <c r="B20" s="37"/>
      <c r="C20" s="37"/>
      <c r="D20" s="37"/>
      <c r="E20" s="37"/>
      <c r="F20" s="37"/>
      <c r="G20" s="37"/>
      <c r="H20" s="38"/>
      <c r="I20" s="17"/>
      <c r="J20" s="42" t="s">
        <v>36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36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8"/>
      <c r="BE20" s="36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8"/>
      <c r="BS20" s="35">
        <v>0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4"/>
      <c r="CG20" s="35">
        <v>0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2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4"/>
      <c r="DI20" s="32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4"/>
      <c r="DY20" s="32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4"/>
      <c r="EO20" s="32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4"/>
    </row>
    <row r="21" spans="1:161" s="18" customFormat="1" ht="25.5" customHeight="1">
      <c r="A21" s="36" t="s">
        <v>8</v>
      </c>
      <c r="B21" s="37"/>
      <c r="C21" s="37"/>
      <c r="D21" s="37"/>
      <c r="E21" s="37"/>
      <c r="F21" s="37"/>
      <c r="G21" s="37"/>
      <c r="H21" s="38"/>
      <c r="I21" s="17"/>
      <c r="J21" s="42" t="s">
        <v>38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36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8"/>
      <c r="BE21" s="36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8"/>
      <c r="BS21" s="35">
        <v>0</v>
      </c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4"/>
      <c r="CG21" s="35">
        <v>0</v>
      </c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4"/>
      <c r="CU21" s="32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32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4"/>
      <c r="DY21" s="32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4"/>
      <c r="EO21" s="32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4"/>
    </row>
    <row r="22" spans="1:161" s="18" customFormat="1" ht="25.5" customHeight="1">
      <c r="A22" s="36" t="s">
        <v>22</v>
      </c>
      <c r="B22" s="37"/>
      <c r="C22" s="37"/>
      <c r="D22" s="37"/>
      <c r="E22" s="37"/>
      <c r="F22" s="37"/>
      <c r="G22" s="37"/>
      <c r="H22" s="38"/>
      <c r="I22" s="17"/>
      <c r="J22" s="42" t="s">
        <v>40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36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8"/>
      <c r="BE22" s="36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8"/>
      <c r="BS22" s="35">
        <f>SUM(BS23:CF25)</f>
        <v>297753.3636500001</v>
      </c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4"/>
      <c r="CG22" s="35">
        <f>SUM(CG23:CT25)</f>
        <v>297753.3636500001</v>
      </c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32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32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4"/>
      <c r="DY22" s="32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4"/>
      <c r="EO22" s="32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4"/>
    </row>
    <row r="23" spans="1:161" s="16" customFormat="1" ht="31.5" customHeight="1">
      <c r="A23" s="23" t="s">
        <v>41</v>
      </c>
      <c r="B23" s="24"/>
      <c r="C23" s="24"/>
      <c r="D23" s="24"/>
      <c r="E23" s="24"/>
      <c r="F23" s="24"/>
      <c r="G23" s="24"/>
      <c r="H23" s="25"/>
      <c r="I23" s="19"/>
      <c r="J23" s="26" t="s">
        <v>78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7"/>
      <c r="AQ23" s="23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5"/>
      <c r="BE23" s="23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5"/>
      <c r="BS23" s="28">
        <f>CG23</f>
        <v>135454.45455000002</v>
      </c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2"/>
      <c r="CG23" s="28">
        <f>'[1]ИП 2018 факт'!$E$176</f>
        <v>135454.45455000002</v>
      </c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2"/>
      <c r="CU23" s="29" t="s">
        <v>51</v>
      </c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1"/>
      <c r="DI23" s="20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2"/>
      <c r="DY23" s="20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2"/>
      <c r="EO23" s="20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2"/>
    </row>
    <row r="24" spans="1:161" s="16" customFormat="1" ht="30.75" customHeight="1">
      <c r="A24" s="23" t="s">
        <v>154</v>
      </c>
      <c r="B24" s="24"/>
      <c r="C24" s="24"/>
      <c r="D24" s="24"/>
      <c r="E24" s="24"/>
      <c r="F24" s="24"/>
      <c r="G24" s="24"/>
      <c r="H24" s="25"/>
      <c r="I24" s="19"/>
      <c r="J24" s="26" t="s">
        <v>81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7"/>
      <c r="AQ24" s="23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5"/>
      <c r="BE24" s="23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5"/>
      <c r="BS24" s="28">
        <f>CG24</f>
        <v>160194.45455000002</v>
      </c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2"/>
      <c r="CG24" s="28">
        <f>'[1]ИП 2018 факт'!$E$192</f>
        <v>160194.45455000002</v>
      </c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2"/>
      <c r="CU24" s="29" t="s">
        <v>51</v>
      </c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1"/>
      <c r="DI24" s="20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2"/>
      <c r="DY24" s="20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2"/>
      <c r="EO24" s="20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16" customFormat="1" ht="39" customHeight="1">
      <c r="A25" s="23" t="s">
        <v>155</v>
      </c>
      <c r="B25" s="24"/>
      <c r="C25" s="24"/>
      <c r="D25" s="24"/>
      <c r="E25" s="24"/>
      <c r="F25" s="24"/>
      <c r="G25" s="24"/>
      <c r="H25" s="25"/>
      <c r="I25" s="19"/>
      <c r="J25" s="26" t="s">
        <v>124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7"/>
      <c r="AQ25" s="23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5"/>
      <c r="BE25" s="23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5"/>
      <c r="BS25" s="28">
        <f>'[1]ИП 2018 факт'!$B$178</f>
        <v>2104.45455</v>
      </c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2"/>
      <c r="CG25" s="28">
        <f>'[1]ИП 2018 факт'!$B$178</f>
        <v>2104.45455</v>
      </c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2"/>
      <c r="CU25" s="29" t="s">
        <v>51</v>
      </c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1"/>
      <c r="DI25" s="20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2"/>
      <c r="DY25" s="20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2"/>
      <c r="EO25" s="20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2"/>
    </row>
    <row r="26" spans="1:161" s="16" customFormat="1" ht="12.75">
      <c r="A26" s="23"/>
      <c r="B26" s="24"/>
      <c r="C26" s="24"/>
      <c r="D26" s="24"/>
      <c r="E26" s="24"/>
      <c r="F26" s="24"/>
      <c r="G26" s="24"/>
      <c r="H26" s="25"/>
      <c r="I26" s="1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7"/>
      <c r="AQ26" s="23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5"/>
      <c r="BE26" s="23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5"/>
      <c r="BS26" s="20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2"/>
      <c r="CG26" s="20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2"/>
      <c r="CU26" s="20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2"/>
      <c r="DI26" s="20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2"/>
      <c r="DY26" s="20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2"/>
      <c r="EO26" s="20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2"/>
    </row>
    <row r="27" spans="1:161" s="16" customFormat="1" ht="12.75">
      <c r="A27" s="23"/>
      <c r="B27" s="24"/>
      <c r="C27" s="24"/>
      <c r="D27" s="24"/>
      <c r="E27" s="24"/>
      <c r="F27" s="24"/>
      <c r="G27" s="24"/>
      <c r="H27" s="25"/>
      <c r="I27" s="1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7"/>
      <c r="AQ27" s="23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5"/>
      <c r="BE27" s="23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5"/>
      <c r="BS27" s="20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2"/>
      <c r="CG27" s="20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2"/>
      <c r="CU27" s="20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2"/>
      <c r="DI27" s="20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2"/>
      <c r="DY27" s="20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2"/>
      <c r="EO27" s="20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2"/>
    </row>
  </sheetData>
  <sheetProtection/>
  <mergeCells count="19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EO18:FE18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DY20:EN20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EO21:FE21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2:FE22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3:FE23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DY25:EN25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DY26:EN26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7:EN27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EO27:FE27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0"/>
  <sheetViews>
    <sheetView view="pageBreakPreview" zoomScaleSheetLayoutView="100" zoomScalePageLayoutView="0" workbookViewId="0" topLeftCell="A1">
      <selection activeCell="M26" sqref="M26"/>
    </sheetView>
  </sheetViews>
  <sheetFormatPr defaultColWidth="0.875" defaultRowHeight="12.75"/>
  <cols>
    <col min="1" max="111" width="0.875" style="1" customWidth="1"/>
    <col min="112" max="112" width="1.75390625" style="1" customWidth="1"/>
    <col min="113" max="16384" width="0.875" style="1" customWidth="1"/>
  </cols>
  <sheetData>
    <row r="1" ht="15">
      <c r="FE1" s="4" t="s">
        <v>7</v>
      </c>
    </row>
    <row r="2" ht="15"/>
    <row r="3" spans="79:137" s="5" customFormat="1" ht="15.75">
      <c r="CA3" s="7" t="s">
        <v>25</v>
      </c>
      <c r="CB3" s="101" t="s">
        <v>42</v>
      </c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</row>
    <row r="4" spans="80:137" s="8" customFormat="1" ht="11.25">
      <c r="CB4" s="39" t="s">
        <v>6</v>
      </c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</row>
    <row r="5" spans="42:47" s="5" customFormat="1" ht="15.75">
      <c r="AP5" s="6" t="s">
        <v>45</v>
      </c>
      <c r="AQ5" s="102" t="s">
        <v>43</v>
      </c>
      <c r="AR5" s="102"/>
      <c r="AS5" s="102"/>
      <c r="AT5" s="102"/>
      <c r="AU5" s="5" t="s">
        <v>26</v>
      </c>
    </row>
    <row r="6" spans="1:161" s="5" customFormat="1" ht="21.75" customHeight="1">
      <c r="A6" s="103" t="s">
        <v>202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</row>
    <row r="7" ht="15"/>
    <row r="8" spans="1:161" s="2" customFormat="1" ht="28.5" customHeight="1">
      <c r="A8" s="104" t="s">
        <v>9</v>
      </c>
      <c r="B8" s="105"/>
      <c r="C8" s="105"/>
      <c r="D8" s="105"/>
      <c r="E8" s="105"/>
      <c r="F8" s="105"/>
      <c r="G8" s="105"/>
      <c r="H8" s="106"/>
      <c r="I8" s="104" t="s">
        <v>10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6"/>
      <c r="AQ8" s="98" t="s">
        <v>13</v>
      </c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100"/>
      <c r="BS8" s="98" t="s">
        <v>14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100"/>
      <c r="DI8" s="98" t="s">
        <v>18</v>
      </c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100"/>
    </row>
    <row r="9" spans="1:161" s="2" customFormat="1" ht="66" customHeight="1">
      <c r="A9" s="107"/>
      <c r="B9" s="108"/>
      <c r="C9" s="108"/>
      <c r="D9" s="108"/>
      <c r="E9" s="108"/>
      <c r="F9" s="108"/>
      <c r="G9" s="108"/>
      <c r="H9" s="109"/>
      <c r="I9" s="107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9"/>
      <c r="AQ9" s="98" t="s">
        <v>11</v>
      </c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100"/>
      <c r="BE9" s="98" t="s">
        <v>12</v>
      </c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100"/>
      <c r="BS9" s="98" t="s">
        <v>15</v>
      </c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100"/>
      <c r="CG9" s="98" t="s">
        <v>16</v>
      </c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100"/>
      <c r="CU9" s="98" t="s">
        <v>17</v>
      </c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100"/>
      <c r="DI9" s="98" t="s">
        <v>19</v>
      </c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100"/>
      <c r="DY9" s="98" t="s">
        <v>20</v>
      </c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100"/>
      <c r="EO9" s="98" t="s">
        <v>21</v>
      </c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100"/>
    </row>
    <row r="10" spans="1:161" s="2" customFormat="1" ht="12.75">
      <c r="A10" s="95" t="s">
        <v>0</v>
      </c>
      <c r="B10" s="96"/>
      <c r="C10" s="96"/>
      <c r="D10" s="96"/>
      <c r="E10" s="96"/>
      <c r="F10" s="96"/>
      <c r="G10" s="96"/>
      <c r="H10" s="97"/>
      <c r="I10" s="95" t="s">
        <v>1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7"/>
      <c r="AQ10" s="95" t="s">
        <v>2</v>
      </c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7"/>
      <c r="BE10" s="95" t="s">
        <v>3</v>
      </c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7"/>
      <c r="BS10" s="95" t="s">
        <v>4</v>
      </c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7"/>
      <c r="CG10" s="95" t="s">
        <v>5</v>
      </c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7"/>
      <c r="CU10" s="95" t="s">
        <v>8</v>
      </c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7"/>
      <c r="DI10" s="95" t="s">
        <v>22</v>
      </c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7"/>
      <c r="DY10" s="95" t="s">
        <v>23</v>
      </c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7"/>
      <c r="EO10" s="95" t="s">
        <v>24</v>
      </c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7"/>
    </row>
    <row r="11" spans="1:161" s="10" customFormat="1" ht="26.25" customHeight="1">
      <c r="A11" s="67" t="s">
        <v>0</v>
      </c>
      <c r="B11" s="68"/>
      <c r="C11" s="68"/>
      <c r="D11" s="68"/>
      <c r="E11" s="68"/>
      <c r="F11" s="68"/>
      <c r="G11" s="68"/>
      <c r="H11" s="69"/>
      <c r="I11" s="9"/>
      <c r="J11" s="70" t="s">
        <v>27</v>
      </c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1"/>
      <c r="AQ11" s="72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2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4"/>
      <c r="BS11" s="75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7"/>
      <c r="CG11" s="75">
        <f>CG12+CG18+CG19+CG20</f>
        <v>2629973.9049400007</v>
      </c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7"/>
      <c r="CU11" s="75">
        <f>'[2]Форма 21_сводная форма'!$F$9</f>
        <v>2630036.4559299997</v>
      </c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7"/>
      <c r="DI11" s="94">
        <f>CU11-CG11</f>
        <v>62.55098999897018</v>
      </c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6"/>
      <c r="DY11" s="64">
        <f>('[2]Форма 24'!$H$57+'[2]Форма 24'!$H$58+'[2]Форма 24'!$H$59)/1000</f>
        <v>13.363650000000002</v>
      </c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6"/>
      <c r="EO11" s="88" t="s">
        <v>127</v>
      </c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90"/>
    </row>
    <row r="12" spans="1:161" s="10" customFormat="1" ht="38.25" customHeight="1">
      <c r="A12" s="67" t="s">
        <v>1</v>
      </c>
      <c r="B12" s="68"/>
      <c r="C12" s="68"/>
      <c r="D12" s="68"/>
      <c r="E12" s="68"/>
      <c r="F12" s="68"/>
      <c r="G12" s="68"/>
      <c r="H12" s="69"/>
      <c r="I12" s="9"/>
      <c r="J12" s="70" t="s">
        <v>28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1"/>
      <c r="AQ12" s="72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4"/>
      <c r="BE12" s="72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4"/>
      <c r="BS12" s="75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7"/>
      <c r="CG12" s="75">
        <f>'Томск '!CG12+Кемерово!CG12+'Новосибирск (ГГТ)'!CG13+ФРА!CG12+Иркутск!CG12</f>
        <v>262591.53666000004</v>
      </c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7"/>
      <c r="CU12" s="78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7"/>
      <c r="DI12" s="64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6"/>
      <c r="DY12" s="94">
        <f>'[2]Форма 21_сводная форма'!$F$35</f>
        <v>37.5</v>
      </c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6"/>
      <c r="EO12" s="88" t="s">
        <v>128</v>
      </c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90"/>
    </row>
    <row r="13" spans="1:161" s="10" customFormat="1" ht="37.5" customHeight="1">
      <c r="A13" s="67" t="s">
        <v>2</v>
      </c>
      <c r="B13" s="68"/>
      <c r="C13" s="68"/>
      <c r="D13" s="68"/>
      <c r="E13" s="68"/>
      <c r="F13" s="68"/>
      <c r="G13" s="68"/>
      <c r="H13" s="69"/>
      <c r="I13" s="9"/>
      <c r="J13" s="70" t="s">
        <v>30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1"/>
      <c r="AQ13" s="72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7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4"/>
      <c r="BS13" s="91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3"/>
      <c r="CG13" s="91">
        <f>'Томск '!CG14+Кемерово!CG14+'Новосибирск (ГГТ)'!CG15+ФРА!CG14+Иркутск!CG14</f>
        <v>122788.38569000004</v>
      </c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3"/>
      <c r="CU13" s="91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3"/>
      <c r="DI13" s="64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6"/>
      <c r="DY13" s="94">
        <f>'[2]Форма 22'!$H$20</f>
        <v>11.68734</v>
      </c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6"/>
      <c r="EO13" s="88" t="s">
        <v>129</v>
      </c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90"/>
    </row>
    <row r="14" spans="1:161" s="2" customFormat="1" ht="41.25" customHeight="1" hidden="1">
      <c r="A14" s="82"/>
      <c r="B14" s="83"/>
      <c r="C14" s="83"/>
      <c r="D14" s="83"/>
      <c r="E14" s="83"/>
      <c r="F14" s="83"/>
      <c r="G14" s="83"/>
      <c r="H14" s="84"/>
      <c r="I14" s="3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6"/>
      <c r="AQ14" s="82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4"/>
      <c r="BE14" s="82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4"/>
      <c r="BS14" s="87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1"/>
      <c r="CG14" s="87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1"/>
      <c r="CU14" s="79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1"/>
      <c r="DI14" s="79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1"/>
      <c r="DY14" s="79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1"/>
      <c r="EO14" s="79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s="2" customFormat="1" ht="42" customHeight="1" hidden="1">
      <c r="A15" s="82"/>
      <c r="B15" s="83"/>
      <c r="C15" s="83"/>
      <c r="D15" s="83"/>
      <c r="E15" s="83"/>
      <c r="F15" s="83"/>
      <c r="G15" s="83"/>
      <c r="H15" s="84"/>
      <c r="I15" s="3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6"/>
      <c r="AQ15" s="82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4"/>
      <c r="BE15" s="82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4"/>
      <c r="BS15" s="87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1"/>
      <c r="CG15" s="87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1"/>
      <c r="CU15" s="79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1"/>
      <c r="DI15" s="79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1"/>
      <c r="DY15" s="79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1"/>
      <c r="EO15" s="79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10" customFormat="1" ht="12.75">
      <c r="A16" s="67" t="s">
        <v>3</v>
      </c>
      <c r="B16" s="68"/>
      <c r="C16" s="68"/>
      <c r="D16" s="68"/>
      <c r="E16" s="68"/>
      <c r="F16" s="68"/>
      <c r="G16" s="68"/>
      <c r="H16" s="69"/>
      <c r="I16" s="9"/>
      <c r="J16" s="70" t="s">
        <v>32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1"/>
      <c r="AQ16" s="72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4"/>
      <c r="BE16" s="72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4"/>
      <c r="BS16" s="75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7"/>
      <c r="CG16" s="75">
        <f>'Томск '!CG17:CT17+Кемерово!CG18+'Новосибирск (ГГТ)'!CG17+ФРА!CG16+Иркутск!CG17</f>
        <v>121676.97879000001</v>
      </c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7"/>
      <c r="CU16" s="78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7"/>
      <c r="DI16" s="64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6"/>
      <c r="DY16" s="64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6"/>
      <c r="EO16" s="64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6"/>
    </row>
    <row r="17" spans="1:161" s="10" customFormat="1" ht="25.5" customHeight="1">
      <c r="A17" s="67" t="s">
        <v>4</v>
      </c>
      <c r="B17" s="68"/>
      <c r="C17" s="68"/>
      <c r="D17" s="68"/>
      <c r="E17" s="68"/>
      <c r="F17" s="68"/>
      <c r="G17" s="68"/>
      <c r="H17" s="69"/>
      <c r="I17" s="9"/>
      <c r="J17" s="70" t="s">
        <v>34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1"/>
      <c r="AQ17" s="72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4"/>
      <c r="BE17" s="72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4"/>
      <c r="BS17" s="75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7"/>
      <c r="CG17" s="75">
        <f>'Томск '!CG23:CT23+Кемерово!CG28+'Новосибирск (ГГТ)'!CG25+ФРА!CG17+Иркутск!CG18</f>
        <v>18126.172179999998</v>
      </c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7"/>
      <c r="CU17" s="75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7"/>
      <c r="DI17" s="64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6"/>
      <c r="DY17" s="64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6"/>
      <c r="EO17" s="64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6"/>
    </row>
    <row r="18" spans="1:161" s="10" customFormat="1" ht="38.25" customHeight="1">
      <c r="A18" s="67" t="s">
        <v>5</v>
      </c>
      <c r="B18" s="68"/>
      <c r="C18" s="68"/>
      <c r="D18" s="68"/>
      <c r="E18" s="68"/>
      <c r="F18" s="68"/>
      <c r="G18" s="68"/>
      <c r="H18" s="69"/>
      <c r="I18" s="9"/>
      <c r="J18" s="70" t="s">
        <v>36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1"/>
      <c r="AQ18" s="72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4"/>
      <c r="BE18" s="72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4"/>
      <c r="BS18" s="75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7"/>
      <c r="CG18" s="75">
        <f>'Томск '!CG29:CT29+Кемерово!CG34+'Новосибирск (ГГТ)'!CG27+ФРА!CG19+Иркутск!CG20</f>
        <v>56187.61439</v>
      </c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7"/>
      <c r="CU18" s="78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7"/>
      <c r="DI18" s="64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6"/>
      <c r="DY18" s="64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6"/>
      <c r="EO18" s="64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6"/>
    </row>
    <row r="19" spans="1:161" s="10" customFormat="1" ht="25.5" customHeight="1">
      <c r="A19" s="67" t="s">
        <v>8</v>
      </c>
      <c r="B19" s="68"/>
      <c r="C19" s="68"/>
      <c r="D19" s="68"/>
      <c r="E19" s="68"/>
      <c r="F19" s="68"/>
      <c r="G19" s="68"/>
      <c r="H19" s="69"/>
      <c r="I19" s="9"/>
      <c r="J19" s="70" t="s">
        <v>38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1"/>
      <c r="AQ19" s="72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4"/>
      <c r="BE19" s="72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4"/>
      <c r="BS19" s="75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7"/>
      <c r="CG19" s="75">
        <f>'Томск '!CG45:CT45</f>
        <v>226834.016</v>
      </c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7"/>
      <c r="CU19" s="78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7"/>
      <c r="DI19" s="64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6"/>
      <c r="DY19" s="64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6"/>
      <c r="EO19" s="64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6"/>
    </row>
    <row r="20" spans="1:161" s="10" customFormat="1" ht="25.5" customHeight="1">
      <c r="A20" s="67" t="s">
        <v>22</v>
      </c>
      <c r="B20" s="68"/>
      <c r="C20" s="68"/>
      <c r="D20" s="68"/>
      <c r="E20" s="68"/>
      <c r="F20" s="68"/>
      <c r="G20" s="68"/>
      <c r="H20" s="69"/>
      <c r="I20" s="9"/>
      <c r="J20" s="70" t="s">
        <v>40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1"/>
      <c r="AQ20" s="72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4"/>
      <c r="BE20" s="72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4"/>
      <c r="BS20" s="75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7"/>
      <c r="CG20" s="75">
        <f>'Томск '!CG49:CT49+Кемерово!CG39+'Новосибирск (ГГТ)'!CG31+ФРА!CG22+Иркутск!CG22</f>
        <v>2084360.7378900005</v>
      </c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7"/>
      <c r="CU20" s="78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7"/>
      <c r="DI20" s="64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6"/>
      <c r="DY20" s="64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6"/>
      <c r="EO20" s="64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6"/>
    </row>
  </sheetData>
  <sheetProtection/>
  <mergeCells count="12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EO12:FE12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Белянкина Екатерина Александровна</cp:lastModifiedBy>
  <cp:lastPrinted>2019-01-31T08:54:48Z</cp:lastPrinted>
  <dcterms:created xsi:type="dcterms:W3CDTF">2011-01-11T10:25:48Z</dcterms:created>
  <dcterms:modified xsi:type="dcterms:W3CDTF">2019-04-22T07:13:38Z</dcterms:modified>
  <cp:category/>
  <cp:version/>
  <cp:contentType/>
  <cp:contentStatus/>
</cp:coreProperties>
</file>