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Томск " sheetId="1" r:id="rId1"/>
    <sheet name="Томск  (Колпашево)" sheetId="2" r:id="rId2"/>
    <sheet name="Кемерово" sheetId="3" r:id="rId3"/>
    <sheet name="Новосибирск (ГГТ)" sheetId="4" r:id="rId4"/>
    <sheet name="Новосибирск (СГС)" sheetId="5" r:id="rId5"/>
    <sheet name="Новосибирск (ГТК)" sheetId="6" r:id="rId6"/>
    <sheet name="ФРА" sheetId="7" r:id="rId7"/>
    <sheet name="проверка" sheetId="8" state="hidden" r:id="rId8"/>
  </sheets>
  <externalReferences>
    <externalReference r:id="rId11"/>
    <externalReference r:id="rId12"/>
    <externalReference r:id="rId13"/>
  </externalReferences>
  <definedNames>
    <definedName name="TABLE" localSheetId="2">'Кемерово'!#REF!</definedName>
    <definedName name="TABLE" localSheetId="3">'Новосибирск (ГГТ)'!#REF!</definedName>
    <definedName name="TABLE" localSheetId="5">'Новосибирск (ГТК)'!#REF!</definedName>
    <definedName name="TABLE" localSheetId="4">'Новосибирск (СГС)'!#REF!</definedName>
    <definedName name="TABLE" localSheetId="7">'проверка'!#REF!</definedName>
    <definedName name="TABLE" localSheetId="0">'Томск '!#REF!</definedName>
    <definedName name="TABLE" localSheetId="1">'Томск  (Колпашево)'!#REF!</definedName>
    <definedName name="TABLE" localSheetId="6">'ФРА'!#REF!</definedName>
    <definedName name="TABLE_2" localSheetId="2">'Кемерово'!#REF!</definedName>
    <definedName name="TABLE_2" localSheetId="3">'Новосибирск (ГГТ)'!#REF!</definedName>
    <definedName name="TABLE_2" localSheetId="5">'Новосибирск (ГТК)'!#REF!</definedName>
    <definedName name="TABLE_2" localSheetId="4">'Новосибирск (СГС)'!#REF!</definedName>
    <definedName name="TABLE_2" localSheetId="7">'проверка'!#REF!</definedName>
    <definedName name="TABLE_2" localSheetId="0">'Томск '!#REF!</definedName>
    <definedName name="TABLE_2" localSheetId="1">'Томск  (Колпашево)'!#REF!</definedName>
    <definedName name="TABLE_2" localSheetId="6">'ФРА'!#REF!</definedName>
    <definedName name="_xlnm.Print_Area" localSheetId="2">'Кемерово'!$A$1:$FE$39</definedName>
    <definedName name="_xlnm.Print_Area" localSheetId="3">'Новосибирск (ГГТ)'!$A$1:$FE$35</definedName>
    <definedName name="_xlnm.Print_Area" localSheetId="5">'Новосибирск (ГТК)'!$A$1:$FE$25</definedName>
    <definedName name="_xlnm.Print_Area" localSheetId="4">'Новосибирск (СГС)'!$A$1:$FE$25</definedName>
    <definedName name="_xlnm.Print_Area" localSheetId="7">'проверка'!$A$1:$FE$20</definedName>
    <definedName name="_xlnm.Print_Area" localSheetId="0">'Томск '!$A$1:$FE$34</definedName>
    <definedName name="_xlnm.Print_Area" localSheetId="1">'Томск  (Колпашево)'!$A$1:$FE$24</definedName>
    <definedName name="_xlnm.Print_Area" localSheetId="6">'ФРА'!$A$1:$FE$25</definedName>
  </definedNames>
  <calcPr fullCalcOnLoad="1" refMode="R1C1"/>
</workbook>
</file>

<file path=xl/comments8.xml><?xml version="1.0" encoding="utf-8"?>
<comments xmlns="http://schemas.openxmlformats.org/spreadsheetml/2006/main">
  <authors>
    <author>Белянкина Екатерина Александровна</author>
  </authors>
  <commentList>
    <comment ref="CU11" authorId="0">
      <text>
        <r>
          <rPr>
            <b/>
            <sz val="9"/>
            <rFont val="Tahoma"/>
            <family val="2"/>
          </rPr>
          <t>Белянкина Екатерина Александровна:</t>
        </r>
        <r>
          <rPr>
            <sz val="9"/>
            <rFont val="Tahoma"/>
            <family val="2"/>
          </rPr>
          <t xml:space="preserve">
Свод ИП 2019</t>
        </r>
      </text>
    </comment>
  </commentList>
</comments>
</file>

<file path=xl/sharedStrings.xml><?xml version="1.0" encoding="utf-8"?>
<sst xmlns="http://schemas.openxmlformats.org/spreadsheetml/2006/main" count="736" uniqueCount="139">
  <si>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</si>
  <si>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</si>
  <si>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</si>
  <si>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</si>
  <si>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</si>
  <si>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</si>
  <si>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</si>
  <si>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</si>
  <si>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</si>
  <si>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</si>
  <si>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</si>
  <si>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</si>
  <si>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</si>
  <si>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</si>
  <si>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</si>
  <si>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</si>
  <si>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</si>
  <si>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</si>
  <si>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</si>
  <si>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</si>
  <si>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</si>
  <si>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</si>
  <si>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</si>
  <si>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</si>
  <si>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</si>
  <si>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</si>
  <si>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</si>
  <si>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</si>
  <si>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</si>
  <si>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</si>
  <si>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</si>
  <si>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</si>
  <si>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</si>
  <si>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</si>
  <si>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</si>
  <si>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</si>
  <si>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</si>
  <si>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</si>
  <si>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</si>
  <si>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</si>
  <si>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</si>
  <si>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ООО "Газпром газораспределение Томск"</t>
  </si>
  <si>
    <t>по Томской области</t>
  </si>
  <si>
    <t>Объекты, выполняемые по договорам о технологическом подключении (присоединении) в рамках Постановления Правительства РФ от 30.12.2013 №1314</t>
  </si>
  <si>
    <t>«Газораспределительные сети микрорайона Наука МО "Город Томск"»</t>
  </si>
  <si>
    <t>«Газораспределительные сети микрорайона Энтузиастов МО "Город Томск"»</t>
  </si>
  <si>
    <t>амортизация</t>
  </si>
  <si>
    <t>Автомобиль Форд Транзит</t>
  </si>
  <si>
    <t>Хозяйственное оборудование и инвентарь</t>
  </si>
  <si>
    <t>Оргтехника</t>
  </si>
  <si>
    <t>Оборудование для эксплуатации газового хозяйства</t>
  </si>
  <si>
    <t>Оборудование связи и передачи данных</t>
  </si>
  <si>
    <t>по Кемеровской области</t>
  </si>
  <si>
    <t xml:space="preserve">«Внутрипоселковый газопровод с. Ягуново Кемеровского района Кемеровской области.  II очередь первый этап» (СН 048)
</t>
  </si>
  <si>
    <t>«Газораспределительные сети д.Сухая Речка Кемеровского района Кемеровской области» (СН 050)</t>
  </si>
  <si>
    <t>«Распределительный газопровод к котельным, расположенным в западном участке 2-го микрорайона ж.р. Лесная Поляна г. Кемерово» I очередь</t>
  </si>
  <si>
    <t>«Внутрипоселковый газопровод с. Андреевка Кемеровского района Кемеровской области» II очередь</t>
  </si>
  <si>
    <t>Газопровод протяженностью 2100м., расположенный на земельном участке площадью 4200кв.м., с кадастровым номером 42:04:03:13:08:01, адрес объекта: Кемеровская область, проходящий в г. Кемерово и Кемеровском районе от ГРС-1 до отсекающих задвижек АО "Азот" (инв. №В0001262) (КВР 007)</t>
  </si>
  <si>
    <t>Распределительный подземный газопровод газораспределительной станции №1  - Главный газораспределительный пункт №1 ОАО "КМК-Энерго" правая нитка (сооружение), длиной 5988 пог.м., адрес (местонахождение) объекта: Россия, Кемеровская область, г. Новокузнецк, Центральный район, от Газораспределительной станции №1 до Главного газораспределительного пункта №1 ОАО "КМК-Энерго" (от ГРС-1 д.Митино Новокузнецкого района до ГГРП-1 "КМК-Энерго") (инв. №В0001295) (КВР 005)</t>
  </si>
  <si>
    <t>по Новосибирской области</t>
  </si>
  <si>
    <t>«Газопровод высокого давления от ГРС «Чаны» до распределительного газопровода р.п.Чаны Чановского района Новосибирской области»</t>
  </si>
  <si>
    <t>«Газопровод высокого давления в р.п.Чаны Чановского района Новосибирской области – перемычка»</t>
  </si>
  <si>
    <t>«Газопровод высокого давления в п. Озеро Карачи с отводом на п. Кирзавод Чановского района Новосибирской области»</t>
  </si>
  <si>
    <t>Здание производственного участка Филиала ООО "Газпром газораспределение Томск" в Новосибирской области расположенного по адресу: ул. Носкова, д. 1В в г. Татарск Татарского района Новосибирской области (КВ 10)</t>
  </si>
  <si>
    <t>по Республике Алтай</t>
  </si>
  <si>
    <t>«Распределительный газопровод среднего давления по ул. Плодопитомник г. Кемерово» (СН 046)</t>
  </si>
  <si>
    <t>на 20</t>
  </si>
  <si>
    <t>19</t>
  </si>
  <si>
    <t>Система вентиляции гаража, расположенного по адресу: г. Томск, ул. Мичурина, 98/1</t>
  </si>
  <si>
    <t>Учебно-тренировочный полигон, расположенный по адресу: ул. Западная, 1, с. Молчаново, Томская область</t>
  </si>
  <si>
    <t>Выставочный зал с офисными помещениями и гаражом по адресу: г.Томск, пр.Фрунзе, 170/1</t>
  </si>
  <si>
    <t>Компьютеры</t>
  </si>
  <si>
    <t xml:space="preserve">Газопровод, назначение: транспортировка газа, протяженность 2057 м, инв. № 69:224:0001:07:00719, лит. А, адрес объекта: Томская область, Каргасокский </t>
  </si>
  <si>
    <t>Общеобменная приточно-вытяжная, аварийная и противодымная вентиляция гаражных боксов по адресу: г. Кемерово, ул. Красноармейская, д. 64 (КВ 22)</t>
  </si>
  <si>
    <t>Общеобменная приточно-вытяжная вентиляция гаражных боксов расположенных по адресу: г. Кемерово ул. Красноармейская, д.80, литер А2</t>
  </si>
  <si>
    <t>Общеобменная приточно-вытяжная вентиляция гаражных боксов, по адресу: г. Новокузнецк, ш. Кузнецкое, д. 35, общая площадь 1405,2 кв. м, инв.№ 9394</t>
  </si>
  <si>
    <t>«Распределительный газопровод среднего давления ж.р. Ягуновский г. Кемерово» 1 очередь (СН 045)</t>
  </si>
  <si>
    <t>Автомобиль УАЗ-390995 (с СГУ окраской по ГОСТ)</t>
  </si>
  <si>
    <t>Автотранспорт прочий</t>
  </si>
  <si>
    <t>Учебно-тренировочный полигон, расположенный по адресу: ул. Ленина , 245, г. Горно-Алтайск</t>
  </si>
  <si>
    <t>Дооборудование автомобиля газобалонным оборудованием для компримированного природного газа (2  компл.)</t>
  </si>
  <si>
    <t>Автомобиль УАЗ-390995 с газобалонным оборудованием для компримированного природного газа</t>
  </si>
  <si>
    <t>Дооборудование автомобиля газобалонным оборудованием для компримированного природного газа (8 компл.)</t>
  </si>
  <si>
    <t>3.2</t>
  </si>
  <si>
    <t>4.2</t>
  </si>
  <si>
    <t>4.3</t>
  </si>
  <si>
    <t>6.2</t>
  </si>
  <si>
    <t>6.3</t>
  </si>
  <si>
    <t>6.4</t>
  </si>
  <si>
    <t>6.5</t>
  </si>
  <si>
    <t>3.3</t>
  </si>
  <si>
    <t>3.4</t>
  </si>
  <si>
    <t>3.5</t>
  </si>
  <si>
    <t>4.4</t>
  </si>
  <si>
    <t>5.2</t>
  </si>
  <si>
    <t>5.3</t>
  </si>
  <si>
    <t>6.6</t>
  </si>
  <si>
    <t>Автомобиль ГАЗ-27057</t>
  </si>
  <si>
    <t>Сервер Huawei FusionServer 2288H V5</t>
  </si>
  <si>
    <t>Видеосистема диспетчерского пункта Samsung AMS VW-55-500-3.5</t>
  </si>
  <si>
    <t>Автомобиль УАЗ-39095</t>
  </si>
  <si>
    <t>Дооборудование автомобиля газобалонным оборудованием для компримированного природного газа (11 компл.)</t>
  </si>
  <si>
    <t>ПЭ32, 63, 110, 160, 225 мм                       Сталь 32, 57, 108, 159, 219 мм</t>
  </si>
  <si>
    <t>ПЭ32, 63, 110, 160, 225мм,                          Сталь 32, 57, 108, 159, 219мм</t>
  </si>
  <si>
    <t>ПЭ 110х10</t>
  </si>
  <si>
    <t xml:space="preserve">ПЭ 110х10 </t>
  </si>
  <si>
    <t>-</t>
  </si>
  <si>
    <t>ПЭ 100 SDR11 110х10</t>
  </si>
  <si>
    <t>Материал сталь.
Ø1020 х 10 мм</t>
  </si>
  <si>
    <t>ПЭ 160</t>
  </si>
  <si>
    <t>ПЭ 225</t>
  </si>
  <si>
    <t>10.04.2018</t>
  </si>
  <si>
    <t>31.12.2019</t>
  </si>
  <si>
    <t>01.10.2019</t>
  </si>
  <si>
    <t>31.12.2021</t>
  </si>
  <si>
    <t>01.04.2019</t>
  </si>
  <si>
    <t>30.09.2019</t>
  </si>
  <si>
    <t>01.01.2019</t>
  </si>
  <si>
    <t>30.06.2020</t>
  </si>
  <si>
    <t>01.02.2019</t>
  </si>
  <si>
    <t>01.12.2015</t>
  </si>
  <si>
    <t>31.12.2020</t>
  </si>
  <si>
    <t>01.06.2016</t>
  </si>
  <si>
    <t>01.12.2018</t>
  </si>
  <si>
    <t>01.10.2017</t>
  </si>
  <si>
    <t>01.04.2018</t>
  </si>
  <si>
    <t>01.10.2018</t>
  </si>
  <si>
    <t>30.06.2019</t>
  </si>
  <si>
    <t>01.01.2018</t>
  </si>
  <si>
    <t>01.10.2015</t>
  </si>
  <si>
    <t>спецнадбавка в рамках Программы газификации Томской области на 2019-2022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</t>
  </si>
  <si>
    <t>спецнадбавка в рамках Программы газификации Кемеровской области на 2015-2019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 (корректировка 5 - 2018)</t>
  </si>
  <si>
    <t>спецнадбавка в рамках Программы газификации Новосибирской области на 2018-2019 гг.,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</t>
  </si>
  <si>
    <t>привлеченные средства</t>
  </si>
  <si>
    <t>6.1.</t>
  </si>
  <si>
    <t>по г. Колпашево</t>
  </si>
  <si>
    <t>зона ООО "Газпром газораспределение Томск"</t>
  </si>
  <si>
    <t>зона АО "Сибирьгазсервис"</t>
  </si>
  <si>
    <t>зона АО "ГазТрансКом"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</si>
</sst>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" fontId="7" fillId="34" borderId="10" xfId="0" applyNumberFormat="1" applyFont="1" applyFill="1" applyBorder="1" applyAlignment="1">
      <alignment horizontal="center"/>
    </xf>
    <xf numFmtId="0" fontId="7" fillId="34" borderId="11" xfId="0" applyNumberFormat="1" applyFont="1" applyFill="1" applyBorder="1" applyAlignment="1">
      <alignment horizontal="center"/>
    </xf>
    <xf numFmtId="0" fontId="7" fillId="34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2019%20&#1087;&#1083;&#1072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2;&#1082;&#109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50;&#1072;&#1087;&#1057;&#1090;&#1088;&#1086;&#1080;&#1090;\&#1043;&#1088;&#1091;&#1087;&#1087;&#1072;\&#1055;&#1050;&#1042;-&#1087;&#1083;&#1072;&#1085;&#1099;\&#1055;&#1050;&#1042;%202019\&#1059;&#1058;&#1042;&#1045;&#1056;&#1046;&#1044;&#1045;&#1053;&#1053;&#1067;&#1045;%20&#1060;&#1054;&#1056;&#1052;&#1067;%20%202019\&#1048;&#1085;&#1074;&#1077;&#1089;&#1090;&#1080;&#1094;&#1080;&#1086;&#1085;&#1085;&#1072;&#1103;%20&#1087;&#1088;&#1086;&#1075;&#1088;&#1072;&#1084;&#1084;&#1072;%20(&#1057;&#1074;&#1086;&#1076;),%20&#1087;&#1086;%20&#1054;&#1054;&#1054;%20'&#1043;&#1072;&#1079;&#1087;&#1088;&#1086;&#1084;%20&#1075;&#1072;&#1079;&#1086;&#1088;&#1072;&#1089;&#1087;&#1088;&#1077;&#1076;&#1077;&#1083;&#1077;&#1085;&#1080;&#1077;%20&#1058;&#1086;&#1084;&#1089;&#1082;'%20&#1079;&#1072;%202019(&#1055;&#1083;&#1072;&#1085;&#1086;&#1074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4">
          <cell r="W14">
            <v>8263.71</v>
          </cell>
        </row>
        <row r="17">
          <cell r="W17">
            <v>58125.52</v>
          </cell>
        </row>
        <row r="20">
          <cell r="W20">
            <v>33209.84</v>
          </cell>
        </row>
        <row r="23">
          <cell r="T23">
            <v>78779.41</v>
          </cell>
        </row>
        <row r="26">
          <cell r="T26">
            <v>19918.87</v>
          </cell>
        </row>
        <row r="29">
          <cell r="Z29">
            <v>6147.1</v>
          </cell>
        </row>
        <row r="32">
          <cell r="Z32">
            <v>994.27</v>
          </cell>
        </row>
        <row r="35">
          <cell r="Z35">
            <v>29358.87</v>
          </cell>
        </row>
        <row r="38">
          <cell r="W38">
            <v>3006.97</v>
          </cell>
        </row>
        <row r="42">
          <cell r="W42">
            <v>600.04</v>
          </cell>
        </row>
        <row r="45">
          <cell r="W45">
            <v>2669</v>
          </cell>
        </row>
        <row r="48">
          <cell r="T48">
            <v>6476.88</v>
          </cell>
        </row>
        <row r="51">
          <cell r="T51">
            <v>3465.48</v>
          </cell>
        </row>
        <row r="54">
          <cell r="AC54">
            <v>3521.99</v>
          </cell>
        </row>
        <row r="60">
          <cell r="T60">
            <v>53383.87097260446</v>
          </cell>
          <cell r="W60">
            <v>27980.71718355914</v>
          </cell>
          <cell r="Z60">
            <v>47634.0675</v>
          </cell>
        </row>
        <row r="88">
          <cell r="W88">
            <v>54158.6</v>
          </cell>
        </row>
        <row r="92">
          <cell r="W92">
            <v>1173</v>
          </cell>
        </row>
        <row r="101">
          <cell r="W101">
            <v>6781.38</v>
          </cell>
        </row>
        <row r="102">
          <cell r="W102">
            <v>7644.95</v>
          </cell>
        </row>
        <row r="104">
          <cell r="H104">
            <v>2988.1</v>
          </cell>
          <cell r="I104">
            <v>2718.72</v>
          </cell>
          <cell r="T104">
            <v>2718.72</v>
          </cell>
        </row>
        <row r="105">
          <cell r="Z105">
            <v>35.04</v>
          </cell>
        </row>
        <row r="107">
          <cell r="W107">
            <v>1.72</v>
          </cell>
        </row>
        <row r="113">
          <cell r="T113">
            <v>165.86</v>
          </cell>
          <cell r="W113">
            <v>331.78000000000003</v>
          </cell>
          <cell r="Z113">
            <v>165.86</v>
          </cell>
          <cell r="AC113">
            <v>165.86</v>
          </cell>
        </row>
        <row r="115">
          <cell r="T115">
            <v>2196.04</v>
          </cell>
          <cell r="Z115">
            <v>1098.02</v>
          </cell>
        </row>
        <row r="116">
          <cell r="AC116">
            <v>931.04</v>
          </cell>
        </row>
        <row r="117">
          <cell r="T117">
            <v>642.62</v>
          </cell>
          <cell r="Z117">
            <v>1285.24</v>
          </cell>
        </row>
        <row r="118">
          <cell r="T118">
            <v>1170.66</v>
          </cell>
        </row>
        <row r="119">
          <cell r="T119">
            <v>1404.09</v>
          </cell>
          <cell r="W119">
            <v>624.04</v>
          </cell>
          <cell r="Z119">
            <v>1716.36</v>
          </cell>
          <cell r="AC119">
            <v>1248.08</v>
          </cell>
        </row>
        <row r="121">
          <cell r="Z121">
            <v>931.04</v>
          </cell>
        </row>
        <row r="122">
          <cell r="T122">
            <v>1528.12</v>
          </cell>
          <cell r="Z122">
            <v>3056.24</v>
          </cell>
        </row>
        <row r="123">
          <cell r="W123">
            <v>6740</v>
          </cell>
          <cell r="Z123">
            <v>3369.88</v>
          </cell>
        </row>
        <row r="127">
          <cell r="W127">
            <v>55.23</v>
          </cell>
        </row>
        <row r="129">
          <cell r="T129">
            <v>838.95</v>
          </cell>
        </row>
        <row r="130">
          <cell r="Z130">
            <v>1909.08</v>
          </cell>
        </row>
        <row r="131">
          <cell r="T131">
            <v>4210.12</v>
          </cell>
        </row>
        <row r="133">
          <cell r="W133">
            <v>237.82</v>
          </cell>
        </row>
        <row r="134">
          <cell r="T134">
            <v>184.18</v>
          </cell>
        </row>
        <row r="136">
          <cell r="T136">
            <v>301.68</v>
          </cell>
        </row>
        <row r="137">
          <cell r="T137">
            <v>447.12</v>
          </cell>
          <cell r="Z137">
            <v>391.21000000000004</v>
          </cell>
        </row>
        <row r="138">
          <cell r="W138">
            <v>759</v>
          </cell>
        </row>
        <row r="139">
          <cell r="W139">
            <v>92.09</v>
          </cell>
        </row>
        <row r="140">
          <cell r="W140">
            <v>333.96</v>
          </cell>
        </row>
        <row r="141">
          <cell r="Z141">
            <v>775.87</v>
          </cell>
        </row>
        <row r="142">
          <cell r="Z142">
            <v>122.91</v>
          </cell>
        </row>
        <row r="144">
          <cell r="Z144">
            <v>1938.61</v>
          </cell>
        </row>
        <row r="145">
          <cell r="T145">
            <v>903.64</v>
          </cell>
        </row>
        <row r="146">
          <cell r="Z146">
            <v>255.05</v>
          </cell>
        </row>
        <row r="147">
          <cell r="W147">
            <v>135.32</v>
          </cell>
          <cell r="AC147">
            <v>135.31</v>
          </cell>
        </row>
        <row r="148">
          <cell r="T148">
            <v>742.85</v>
          </cell>
          <cell r="W148">
            <v>99</v>
          </cell>
          <cell r="Z148">
            <v>693</v>
          </cell>
          <cell r="AC148">
            <v>49.5</v>
          </cell>
        </row>
        <row r="149">
          <cell r="T149">
            <v>56.5</v>
          </cell>
        </row>
        <row r="152">
          <cell r="T152">
            <v>562.01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омск "/>
      <sheetName val="Томск (Колпашево)"/>
      <sheetName val="Кемерово"/>
      <sheetName val="Новосибирск"/>
      <sheetName val="Новосибирск (СГС)"/>
      <sheetName val="Новосибирск (ГТК)"/>
      <sheetName val="ФРА"/>
      <sheetName val="Иркутск"/>
      <sheetName val="проверка"/>
    </sheetNames>
    <sheetDataSet>
      <sheetData sheetId="0">
        <row r="18">
          <cell r="BS18">
            <v>34423.78458</v>
          </cell>
        </row>
        <row r="19">
          <cell r="BS19">
            <v>23857.919609999997</v>
          </cell>
        </row>
      </sheetData>
      <sheetData sheetId="2">
        <row r="16">
          <cell r="BS16">
            <v>4038.21989</v>
          </cell>
        </row>
        <row r="19">
          <cell r="BS19">
            <v>3328.69117</v>
          </cell>
        </row>
        <row r="20">
          <cell r="BS20">
            <v>507.11025</v>
          </cell>
        </row>
        <row r="21">
          <cell r="BS21">
            <v>11.87884</v>
          </cell>
        </row>
        <row r="23">
          <cell r="BS23">
            <v>1447.85945</v>
          </cell>
        </row>
        <row r="29">
          <cell r="BS29">
            <v>3178.21354</v>
          </cell>
        </row>
        <row r="30">
          <cell r="BS30">
            <v>1708.07606</v>
          </cell>
        </row>
      </sheetData>
      <sheetData sheetId="3">
        <row r="16">
          <cell r="BS16">
            <v>660.15087</v>
          </cell>
        </row>
        <row r="18">
          <cell r="BS18">
            <v>1408.04622</v>
          </cell>
        </row>
        <row r="19">
          <cell r="BS19">
            <v>493.1977300000001</v>
          </cell>
        </row>
        <row r="20">
          <cell r="BS20">
            <v>4353.813340000001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">
          <cell r="J17">
            <v>501050.86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6"/>
  <sheetViews>
    <sheetView tabSelected="1" view="pageBreakPreview" zoomScaleSheetLayoutView="100" zoomScalePageLayoutView="0" workbookViewId="0" topLeftCell="A1">
      <selection activeCell="CU15" sqref="CU15:DH15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4" t="s">
        <v>41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</row>
    <row r="4" spans="80:137" s="8" customFormat="1" ht="11.25">
      <c r="CB4" s="40" t="s">
        <v>6</v>
      </c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</row>
    <row r="5" spans="42:47" s="13" customFormat="1" ht="15.75">
      <c r="AP5" s="15" t="s">
        <v>66</v>
      </c>
      <c r="AQ5" s="41" t="s">
        <v>67</v>
      </c>
      <c r="AR5" s="41"/>
      <c r="AS5" s="41"/>
      <c r="AT5" s="41"/>
      <c r="AU5" s="13" t="s">
        <v>26</v>
      </c>
    </row>
    <row r="6" spans="1:161" s="13" customFormat="1" ht="21.75" customHeight="1">
      <c r="A6" s="29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8" spans="1:161" s="16" customFormat="1" ht="28.5" customHeight="1">
      <c r="A8" s="54" t="s">
        <v>9</v>
      </c>
      <c r="B8" s="55"/>
      <c r="C8" s="55"/>
      <c r="D8" s="55"/>
      <c r="E8" s="55"/>
      <c r="F8" s="55"/>
      <c r="G8" s="55"/>
      <c r="H8" s="56"/>
      <c r="I8" s="54" t="s">
        <v>10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48" t="s">
        <v>13</v>
      </c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50"/>
      <c r="BS8" s="48" t="s">
        <v>14</v>
      </c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50"/>
      <c r="DI8" s="48" t="s">
        <v>18</v>
      </c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50"/>
    </row>
    <row r="9" spans="1:161" s="16" customFormat="1" ht="66" customHeight="1">
      <c r="A9" s="57"/>
      <c r="B9" s="58"/>
      <c r="C9" s="58"/>
      <c r="D9" s="58"/>
      <c r="E9" s="58"/>
      <c r="F9" s="58"/>
      <c r="G9" s="58"/>
      <c r="H9" s="59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48" t="s">
        <v>11</v>
      </c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50"/>
      <c r="BE9" s="48" t="s">
        <v>12</v>
      </c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50"/>
      <c r="BS9" s="48" t="s">
        <v>15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50"/>
      <c r="CG9" s="48" t="s">
        <v>16</v>
      </c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50"/>
      <c r="CU9" s="48" t="s">
        <v>17</v>
      </c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50"/>
      <c r="DI9" s="48" t="s">
        <v>19</v>
      </c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50"/>
      <c r="DY9" s="48" t="s">
        <v>20</v>
      </c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50"/>
      <c r="EO9" s="48" t="s">
        <v>21</v>
      </c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s="16" customFormat="1" ht="12.75">
      <c r="A10" s="51" t="s">
        <v>0</v>
      </c>
      <c r="B10" s="52"/>
      <c r="C10" s="52"/>
      <c r="D10" s="52"/>
      <c r="E10" s="52"/>
      <c r="F10" s="52"/>
      <c r="G10" s="52"/>
      <c r="H10" s="53"/>
      <c r="I10" s="51" t="s">
        <v>1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3"/>
      <c r="AQ10" s="51" t="s">
        <v>2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3"/>
      <c r="BE10" s="51" t="s">
        <v>3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 t="s">
        <v>4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1" t="s">
        <v>5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3"/>
      <c r="CU10" s="51" t="s">
        <v>8</v>
      </c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3"/>
      <c r="DI10" s="51" t="s">
        <v>22</v>
      </c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51" t="s">
        <v>23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3"/>
      <c r="EO10" s="51" t="s">
        <v>24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3"/>
    </row>
    <row r="11" spans="1:161" s="18" customFormat="1" ht="12.75">
      <c r="A11" s="37" t="s">
        <v>0</v>
      </c>
      <c r="B11" s="38"/>
      <c r="C11" s="38"/>
      <c r="D11" s="38"/>
      <c r="E11" s="38"/>
      <c r="F11" s="38"/>
      <c r="G11" s="38"/>
      <c r="H11" s="39"/>
      <c r="I11" s="17"/>
      <c r="J11" s="42" t="s">
        <v>27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9"/>
      <c r="BE11" s="37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9"/>
      <c r="BS11" s="36">
        <f>BS12+BS24+BS32+BS33</f>
        <v>241367.47516260447</v>
      </c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5"/>
      <c r="CG11" s="36">
        <f>CG12+CG24+CG32+CG33</f>
        <v>180097.67097260448</v>
      </c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5"/>
      <c r="CU11" s="33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5"/>
      <c r="DI11" s="33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5"/>
      <c r="DY11" s="33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5"/>
      <c r="EO11" s="33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5"/>
    </row>
    <row r="12" spans="1:161" s="18" customFormat="1" ht="38.25" customHeight="1">
      <c r="A12" s="37" t="s">
        <v>1</v>
      </c>
      <c r="B12" s="38"/>
      <c r="C12" s="38"/>
      <c r="D12" s="38"/>
      <c r="E12" s="38"/>
      <c r="F12" s="38"/>
      <c r="G12" s="38"/>
      <c r="H12" s="39"/>
      <c r="I12" s="17"/>
      <c r="J12" s="42" t="s">
        <v>28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7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/>
      <c r="BE12" s="37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9"/>
      <c r="BS12" s="36">
        <f>BS14+BS18+BS22</f>
        <v>226013.03516260447</v>
      </c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5"/>
      <c r="CG12" s="36">
        <f>CG14+CG18+CG22</f>
        <v>164743.23097260448</v>
      </c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3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5"/>
      <c r="DI12" s="33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5"/>
      <c r="DY12" s="33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5"/>
      <c r="EO12" s="33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5"/>
    </row>
    <row r="13" spans="1:161" s="16" customFormat="1" ht="12.75">
      <c r="A13" s="20" t="s">
        <v>29</v>
      </c>
      <c r="B13" s="21"/>
      <c r="C13" s="21"/>
      <c r="D13" s="21"/>
      <c r="E13" s="21"/>
      <c r="F13" s="21"/>
      <c r="G13" s="21"/>
      <c r="H13" s="22"/>
      <c r="I13" s="1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20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2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2"/>
      <c r="BS13" s="28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8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7"/>
      <c r="CU13" s="28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7"/>
      <c r="DI13" s="28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7"/>
      <c r="DY13" s="28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7"/>
      <c r="EO13" s="28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18" customFormat="1" ht="37.5" customHeight="1">
      <c r="A14" s="37" t="s">
        <v>2</v>
      </c>
      <c r="B14" s="38"/>
      <c r="C14" s="38"/>
      <c r="D14" s="38"/>
      <c r="E14" s="38"/>
      <c r="F14" s="38"/>
      <c r="G14" s="38"/>
      <c r="H14" s="39"/>
      <c r="I14" s="17"/>
      <c r="J14" s="42" t="s">
        <v>30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37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9"/>
      <c r="BE14" s="37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9"/>
      <c r="BS14" s="45">
        <f>SUM(BS15:CF17)</f>
        <v>162686.80419</v>
      </c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7"/>
      <c r="CG14" s="45">
        <f>SUM(CG15:CT17)</f>
        <v>101417</v>
      </c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7"/>
      <c r="CU14" s="45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7"/>
      <c r="DI14" s="33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5"/>
      <c r="DY14" s="33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5"/>
      <c r="EO14" s="33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16" customFormat="1" ht="51.75" customHeight="1">
      <c r="A15" s="20" t="s">
        <v>31</v>
      </c>
      <c r="B15" s="21"/>
      <c r="C15" s="21"/>
      <c r="D15" s="21"/>
      <c r="E15" s="21"/>
      <c r="F15" s="21"/>
      <c r="G15" s="21"/>
      <c r="H15" s="22"/>
      <c r="I15" s="19"/>
      <c r="J15" s="23" t="s">
        <v>44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/>
      <c r="AQ15" s="20" t="s">
        <v>111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2"/>
      <c r="BE15" s="20" t="s">
        <v>112</v>
      </c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2"/>
      <c r="BS15" s="25">
        <f>'[2]Томск '!$BS$18:$CF$18+CG15</f>
        <v>113203.19458000001</v>
      </c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7"/>
      <c r="CG15" s="25">
        <f>'[1]TDSheet'!$T$23</f>
        <v>78779.41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7"/>
      <c r="CU15" s="30" t="s">
        <v>130</v>
      </c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2"/>
      <c r="DI15" s="28">
        <v>27.63</v>
      </c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7"/>
      <c r="DY15" s="30" t="s">
        <v>102</v>
      </c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2"/>
      <c r="EO15" s="28">
        <v>7</v>
      </c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7"/>
    </row>
    <row r="16" spans="1:161" s="16" customFormat="1" ht="53.25" customHeight="1">
      <c r="A16" s="20" t="s">
        <v>83</v>
      </c>
      <c r="B16" s="21"/>
      <c r="C16" s="21"/>
      <c r="D16" s="21"/>
      <c r="E16" s="21"/>
      <c r="F16" s="21"/>
      <c r="G16" s="21"/>
      <c r="H16" s="22"/>
      <c r="I16" s="19"/>
      <c r="J16" s="23" t="s">
        <v>45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  <c r="AQ16" s="20" t="s">
        <v>111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 t="s">
        <v>112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5">
        <f>'[2]Томск '!$BS$19:$CF$19+CG16</f>
        <v>43776.78960999999</v>
      </c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7"/>
      <c r="CG16" s="25">
        <f>'[1]TDSheet'!$T$26</f>
        <v>19918.87</v>
      </c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7"/>
      <c r="CU16" s="30" t="s">
        <v>130</v>
      </c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2"/>
      <c r="DI16" s="28">
        <v>8.19</v>
      </c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30" t="s">
        <v>103</v>
      </c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2"/>
      <c r="EO16" s="28">
        <v>2</v>
      </c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7"/>
    </row>
    <row r="17" spans="1:161" s="16" customFormat="1" ht="42" customHeight="1">
      <c r="A17" s="20" t="s">
        <v>90</v>
      </c>
      <c r="B17" s="21"/>
      <c r="C17" s="21"/>
      <c r="D17" s="21"/>
      <c r="E17" s="21"/>
      <c r="F17" s="21"/>
      <c r="G17" s="21"/>
      <c r="H17" s="22"/>
      <c r="I17" s="19"/>
      <c r="J17" s="23" t="s">
        <v>70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  <c r="AQ17" s="20" t="s">
        <v>113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  <c r="BE17" s="20" t="s">
        <v>114</v>
      </c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2"/>
      <c r="BS17" s="25">
        <f>'[1]TDSheet'!$H$104+'[1]TDSheet'!$I$104</f>
        <v>5706.82</v>
      </c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7"/>
      <c r="CG17" s="25">
        <f>'[1]TDSheet'!$T$104</f>
        <v>2718.72</v>
      </c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7"/>
      <c r="CU17" s="28" t="s">
        <v>46</v>
      </c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7"/>
      <c r="DI17" s="28" t="s">
        <v>106</v>
      </c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7"/>
      <c r="DY17" s="28" t="s">
        <v>106</v>
      </c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7"/>
      <c r="EO17" s="28" t="s">
        <v>106</v>
      </c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7"/>
    </row>
    <row r="18" spans="1:161" s="18" customFormat="1" ht="12.75">
      <c r="A18" s="37" t="s">
        <v>3</v>
      </c>
      <c r="B18" s="38"/>
      <c r="C18" s="38"/>
      <c r="D18" s="38"/>
      <c r="E18" s="38"/>
      <c r="F18" s="38"/>
      <c r="G18" s="38"/>
      <c r="H18" s="39"/>
      <c r="I18" s="17"/>
      <c r="J18" s="42" t="s">
        <v>32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9"/>
      <c r="BE18" s="37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9"/>
      <c r="BS18" s="36">
        <f>SUM(BS19:CF21)</f>
        <v>63326.23097260446</v>
      </c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5"/>
      <c r="CG18" s="36">
        <f>SUM(CG19:CT21)</f>
        <v>63326.23097260446</v>
      </c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5"/>
      <c r="CU18" s="33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5"/>
      <c r="DI18" s="33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5"/>
      <c r="DY18" s="33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5"/>
      <c r="EO18" s="33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s="16" customFormat="1" ht="39.75" customHeight="1">
      <c r="A19" s="20" t="s">
        <v>33</v>
      </c>
      <c r="B19" s="21"/>
      <c r="C19" s="21"/>
      <c r="D19" s="21"/>
      <c r="E19" s="21"/>
      <c r="F19" s="21"/>
      <c r="G19" s="21"/>
      <c r="H19" s="22"/>
      <c r="I19" s="19"/>
      <c r="J19" s="23" t="s">
        <v>68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  <c r="AQ19" s="20" t="s">
        <v>115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  <c r="BE19" s="20" t="s">
        <v>116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2"/>
      <c r="BS19" s="25">
        <f>CG19</f>
        <v>6476.88</v>
      </c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7"/>
      <c r="CG19" s="25">
        <f>'[1]TDSheet'!$T$48</f>
        <v>6476.88</v>
      </c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7"/>
      <c r="CU19" s="28" t="s">
        <v>46</v>
      </c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7"/>
      <c r="DI19" s="28" t="s">
        <v>106</v>
      </c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7"/>
      <c r="DY19" s="28" t="s">
        <v>106</v>
      </c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7"/>
      <c r="EO19" s="28" t="s">
        <v>106</v>
      </c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7"/>
    </row>
    <row r="20" spans="1:161" s="16" customFormat="1" ht="54.75" customHeight="1">
      <c r="A20" s="20" t="s">
        <v>84</v>
      </c>
      <c r="B20" s="21"/>
      <c r="C20" s="21"/>
      <c r="D20" s="21"/>
      <c r="E20" s="21"/>
      <c r="F20" s="21"/>
      <c r="G20" s="21"/>
      <c r="H20" s="22"/>
      <c r="I20" s="19"/>
      <c r="J20" s="23" t="s">
        <v>69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4"/>
      <c r="AQ20" s="20" t="s">
        <v>115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0" t="s">
        <v>116</v>
      </c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2"/>
      <c r="BS20" s="25">
        <f>CG20</f>
        <v>3465.48</v>
      </c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7"/>
      <c r="CG20" s="25">
        <f>'[1]TDSheet'!$T$51</f>
        <v>3465.48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7"/>
      <c r="CU20" s="28" t="s">
        <v>46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7"/>
      <c r="DI20" s="28" t="s">
        <v>106</v>
      </c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7"/>
      <c r="DY20" s="28" t="s">
        <v>106</v>
      </c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7"/>
      <c r="EO20" s="28" t="s">
        <v>106</v>
      </c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7"/>
    </row>
    <row r="21" spans="1:161" s="16" customFormat="1" ht="102.75" customHeight="1">
      <c r="A21" s="20" t="s">
        <v>85</v>
      </c>
      <c r="B21" s="21"/>
      <c r="C21" s="21"/>
      <c r="D21" s="21"/>
      <c r="E21" s="21"/>
      <c r="F21" s="21"/>
      <c r="G21" s="21"/>
      <c r="H21" s="22"/>
      <c r="I21" s="19"/>
      <c r="J21" s="23" t="s">
        <v>43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4"/>
      <c r="AQ21" s="20" t="s">
        <v>117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0" t="s">
        <v>112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2"/>
      <c r="BS21" s="25">
        <f>CG21</f>
        <v>53383.87097260446</v>
      </c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7"/>
      <c r="CG21" s="25">
        <f>'[1]TDSheet'!$T$60</f>
        <v>53383.87097260446</v>
      </c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7"/>
      <c r="CU21" s="30" t="s">
        <v>133</v>
      </c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2"/>
      <c r="DI21" s="28" t="s">
        <v>106</v>
      </c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7"/>
      <c r="DY21" s="28" t="s">
        <v>106</v>
      </c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7"/>
      <c r="EO21" s="28" t="s">
        <v>106</v>
      </c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7"/>
    </row>
    <row r="22" spans="1:161" s="18" customFormat="1" ht="25.5" customHeight="1">
      <c r="A22" s="37" t="s">
        <v>4</v>
      </c>
      <c r="B22" s="38"/>
      <c r="C22" s="38"/>
      <c r="D22" s="38"/>
      <c r="E22" s="38"/>
      <c r="F22" s="38"/>
      <c r="G22" s="38"/>
      <c r="H22" s="39"/>
      <c r="I22" s="17"/>
      <c r="J22" s="42" t="s">
        <v>34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37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9"/>
      <c r="BE22" s="37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9"/>
      <c r="BS22" s="36">
        <f>SUM(BS23:CF23)</f>
        <v>0</v>
      </c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5"/>
      <c r="CG22" s="36">
        <f>SUM(CG23:CT23)</f>
        <v>0</v>
      </c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5"/>
      <c r="CU22" s="36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5"/>
      <c r="DI22" s="33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5"/>
      <c r="DY22" s="33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5"/>
      <c r="EO22" s="33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s="16" customFormat="1" ht="17.25" customHeight="1">
      <c r="A23" s="20" t="s">
        <v>35</v>
      </c>
      <c r="B23" s="21"/>
      <c r="C23" s="21"/>
      <c r="D23" s="21"/>
      <c r="E23" s="21"/>
      <c r="F23" s="21"/>
      <c r="G23" s="21"/>
      <c r="H23" s="22"/>
      <c r="I23" s="1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2"/>
      <c r="BS23" s="25">
        <f>'[1]TDSheet'!$H$104*0+'[1]TDSheet'!$I$104*0</f>
        <v>0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7"/>
      <c r="CG23" s="25">
        <f>'[1]TDSheet'!$T$104*0</f>
        <v>0</v>
      </c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7"/>
      <c r="CU23" s="28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7"/>
      <c r="DI23" s="28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7"/>
      <c r="DY23" s="28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7"/>
      <c r="EO23" s="28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7"/>
    </row>
    <row r="24" spans="1:161" s="18" customFormat="1" ht="38.25" customHeight="1">
      <c r="A24" s="37" t="s">
        <v>5</v>
      </c>
      <c r="B24" s="38"/>
      <c r="C24" s="38"/>
      <c r="D24" s="38"/>
      <c r="E24" s="38"/>
      <c r="F24" s="38"/>
      <c r="G24" s="38"/>
      <c r="H24" s="39"/>
      <c r="I24" s="17"/>
      <c r="J24" s="42" t="s">
        <v>36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37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37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9"/>
      <c r="BS24" s="36">
        <f>SUM(BS25:CF31)</f>
        <v>14792.429999999998</v>
      </c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5"/>
      <c r="CG24" s="36">
        <f>SUM(CG25:CT31)</f>
        <v>14792.429999999998</v>
      </c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5"/>
      <c r="CU24" s="33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5"/>
      <c r="DI24" s="33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5"/>
      <c r="DY24" s="33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5"/>
      <c r="EO24" s="33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16" customFormat="1" ht="18" customHeight="1">
      <c r="A25" s="20" t="s">
        <v>37</v>
      </c>
      <c r="B25" s="21"/>
      <c r="C25" s="21"/>
      <c r="D25" s="21"/>
      <c r="E25" s="21"/>
      <c r="F25" s="21"/>
      <c r="G25" s="21"/>
      <c r="H25" s="22"/>
      <c r="I25" s="19"/>
      <c r="J25" s="23" t="s">
        <v>97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2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2"/>
      <c r="BS25" s="25">
        <f aca="true" t="shared" si="0" ref="BS25:BS31">CG25</f>
        <v>2196.04</v>
      </c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7"/>
      <c r="CG25" s="25">
        <f>'[1]TDSheet'!$T$115</f>
        <v>2196.04</v>
      </c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7"/>
      <c r="CU25" s="28" t="s">
        <v>46</v>
      </c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7"/>
      <c r="DI25" s="28" t="s">
        <v>106</v>
      </c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7"/>
      <c r="DY25" s="28" t="s">
        <v>106</v>
      </c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7"/>
      <c r="EO25" s="28" t="s">
        <v>106</v>
      </c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7"/>
    </row>
    <row r="26" spans="1:161" s="16" customFormat="1" ht="18" customHeight="1">
      <c r="A26" s="20" t="s">
        <v>37</v>
      </c>
      <c r="B26" s="21"/>
      <c r="C26" s="21"/>
      <c r="D26" s="21"/>
      <c r="E26" s="21"/>
      <c r="F26" s="21"/>
      <c r="G26" s="21"/>
      <c r="H26" s="22"/>
      <c r="I26" s="19"/>
      <c r="J26" s="23" t="s">
        <v>78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4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2"/>
      <c r="BS26" s="25">
        <f t="shared" si="0"/>
        <v>4911.35</v>
      </c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7"/>
      <c r="CG26" s="25">
        <f>SUM('[1]TDSheet'!$T$113:$T$123)-CG25</f>
        <v>4911.35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7"/>
      <c r="CU26" s="28" t="s">
        <v>46</v>
      </c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7"/>
      <c r="DI26" s="28" t="s">
        <v>106</v>
      </c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7"/>
      <c r="DY26" s="28" t="s">
        <v>106</v>
      </c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7"/>
      <c r="EO26" s="28" t="s">
        <v>106</v>
      </c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7"/>
    </row>
    <row r="27" spans="1:161" s="16" customFormat="1" ht="12.75">
      <c r="A27" s="20" t="s">
        <v>86</v>
      </c>
      <c r="B27" s="21"/>
      <c r="C27" s="21"/>
      <c r="D27" s="21"/>
      <c r="E27" s="21"/>
      <c r="F27" s="21"/>
      <c r="G27" s="21"/>
      <c r="H27" s="22"/>
      <c r="I27" s="19"/>
      <c r="J27" s="23" t="s">
        <v>49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4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2"/>
      <c r="BS27" s="25">
        <f t="shared" si="0"/>
        <v>184.18</v>
      </c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7"/>
      <c r="CG27" s="25">
        <f>'[1]TDSheet'!$T$134</f>
        <v>184.18</v>
      </c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7"/>
      <c r="CU27" s="28" t="s">
        <v>46</v>
      </c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7"/>
      <c r="DI27" s="28" t="s">
        <v>106</v>
      </c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7"/>
      <c r="DY27" s="28" t="s">
        <v>106</v>
      </c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7"/>
      <c r="EO27" s="28" t="s">
        <v>106</v>
      </c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7"/>
    </row>
    <row r="28" spans="1:161" s="16" customFormat="1" ht="12.75">
      <c r="A28" s="20" t="s">
        <v>87</v>
      </c>
      <c r="B28" s="21"/>
      <c r="C28" s="21"/>
      <c r="D28" s="21"/>
      <c r="E28" s="21"/>
      <c r="F28" s="21"/>
      <c r="G28" s="21"/>
      <c r="H28" s="22"/>
      <c r="I28" s="19"/>
      <c r="J28" s="23" t="s">
        <v>98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/>
      <c r="AQ28" s="20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2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2"/>
      <c r="BS28" s="25">
        <f t="shared" si="0"/>
        <v>838.95</v>
      </c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7"/>
      <c r="CG28" s="25">
        <f>'[1]TDSheet'!$T$129</f>
        <v>838.95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7"/>
      <c r="CU28" s="28" t="s">
        <v>46</v>
      </c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7"/>
      <c r="DI28" s="28" t="s">
        <v>106</v>
      </c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7"/>
      <c r="DY28" s="28" t="s">
        <v>106</v>
      </c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7"/>
      <c r="EO28" s="28" t="s">
        <v>106</v>
      </c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7"/>
    </row>
    <row r="29" spans="1:161" s="16" customFormat="1" ht="12.75">
      <c r="A29" s="20" t="s">
        <v>87</v>
      </c>
      <c r="B29" s="21"/>
      <c r="C29" s="21"/>
      <c r="D29" s="21"/>
      <c r="E29" s="21"/>
      <c r="F29" s="21"/>
      <c r="G29" s="21"/>
      <c r="H29" s="22"/>
      <c r="I29" s="19"/>
      <c r="J29" s="23" t="s">
        <v>99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4"/>
      <c r="AQ29" s="20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2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2"/>
      <c r="BS29" s="25">
        <f t="shared" si="0"/>
        <v>4210.12</v>
      </c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7"/>
      <c r="CG29" s="25">
        <f>'[1]TDSheet'!$T$131</f>
        <v>4210.12</v>
      </c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7"/>
      <c r="CU29" s="28" t="s">
        <v>46</v>
      </c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7"/>
      <c r="DI29" s="28" t="s">
        <v>106</v>
      </c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7"/>
      <c r="DY29" s="28" t="s">
        <v>106</v>
      </c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7"/>
      <c r="EO29" s="28" t="s">
        <v>106</v>
      </c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7"/>
    </row>
    <row r="30" spans="1:161" s="16" customFormat="1" ht="35.25" customHeight="1">
      <c r="A30" s="20" t="s">
        <v>88</v>
      </c>
      <c r="B30" s="21"/>
      <c r="C30" s="21"/>
      <c r="D30" s="21"/>
      <c r="E30" s="21"/>
      <c r="F30" s="21"/>
      <c r="G30" s="21"/>
      <c r="H30" s="22"/>
      <c r="I30" s="19"/>
      <c r="J30" s="23" t="s">
        <v>50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0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2"/>
      <c r="BS30" s="25">
        <f t="shared" si="0"/>
        <v>748.8</v>
      </c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7"/>
      <c r="CG30" s="25">
        <f>'[1]TDSheet'!$T$136+'[1]TDSheet'!$T$137</f>
        <v>748.8</v>
      </c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7"/>
      <c r="CU30" s="28" t="s">
        <v>46</v>
      </c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7"/>
      <c r="DI30" s="28" t="s">
        <v>106</v>
      </c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7"/>
      <c r="DY30" s="28" t="s">
        <v>106</v>
      </c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7"/>
      <c r="EO30" s="28" t="s">
        <v>106</v>
      </c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7"/>
    </row>
    <row r="31" spans="1:161" s="16" customFormat="1" ht="27.75" customHeight="1">
      <c r="A31" s="20" t="s">
        <v>89</v>
      </c>
      <c r="B31" s="21"/>
      <c r="C31" s="21"/>
      <c r="D31" s="21"/>
      <c r="E31" s="21"/>
      <c r="F31" s="21"/>
      <c r="G31" s="21"/>
      <c r="H31" s="22"/>
      <c r="I31" s="19"/>
      <c r="J31" s="23" t="s">
        <v>51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2"/>
      <c r="BS31" s="25">
        <f t="shared" si="0"/>
        <v>1702.99</v>
      </c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7"/>
      <c r="CG31" s="25">
        <f>'[1]TDSheet'!$T$145+'[1]TDSheet'!$T$148+'[1]TDSheet'!$T$149</f>
        <v>1702.99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7"/>
      <c r="CU31" s="28" t="s">
        <v>46</v>
      </c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7"/>
      <c r="DI31" s="28" t="s">
        <v>106</v>
      </c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7"/>
      <c r="DY31" s="28" t="s">
        <v>106</v>
      </c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7"/>
      <c r="EO31" s="28" t="s">
        <v>106</v>
      </c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7"/>
    </row>
    <row r="32" spans="1:161" s="18" customFormat="1" ht="25.5" customHeight="1">
      <c r="A32" s="37" t="s">
        <v>8</v>
      </c>
      <c r="B32" s="38"/>
      <c r="C32" s="38"/>
      <c r="D32" s="38"/>
      <c r="E32" s="38"/>
      <c r="F32" s="38"/>
      <c r="G32" s="38"/>
      <c r="H32" s="39"/>
      <c r="I32" s="17"/>
      <c r="J32" s="42" t="s">
        <v>38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3"/>
      <c r="AQ32" s="37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9"/>
      <c r="BE32" s="37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9"/>
      <c r="BS32" s="36">
        <v>0</v>
      </c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5"/>
      <c r="CG32" s="36">
        <v>0</v>
      </c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5"/>
      <c r="CU32" s="33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5"/>
      <c r="DI32" s="33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5"/>
      <c r="DY32" s="33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5"/>
      <c r="EO32" s="33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</row>
    <row r="33" spans="1:161" s="18" customFormat="1" ht="25.5" customHeight="1">
      <c r="A33" s="37" t="s">
        <v>22</v>
      </c>
      <c r="B33" s="38"/>
      <c r="C33" s="38"/>
      <c r="D33" s="38"/>
      <c r="E33" s="38"/>
      <c r="F33" s="38"/>
      <c r="G33" s="38"/>
      <c r="H33" s="39"/>
      <c r="I33" s="17"/>
      <c r="J33" s="42" t="s">
        <v>39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3"/>
      <c r="AQ33" s="37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9"/>
      <c r="BE33" s="37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9"/>
      <c r="BS33" s="36">
        <f>SUM(BS34:CF34)</f>
        <v>562.01</v>
      </c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5"/>
      <c r="CG33" s="36">
        <f>SUM(CG34:CT34)</f>
        <v>562.01</v>
      </c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5"/>
      <c r="CU33" s="36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5"/>
      <c r="DI33" s="33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5"/>
      <c r="DY33" s="33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5"/>
      <c r="EO33" s="33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s="16" customFormat="1" ht="74.25" customHeight="1">
      <c r="A34" s="20" t="s">
        <v>40</v>
      </c>
      <c r="B34" s="21"/>
      <c r="C34" s="21"/>
      <c r="D34" s="21"/>
      <c r="E34" s="21"/>
      <c r="F34" s="21"/>
      <c r="G34" s="21"/>
      <c r="H34" s="22"/>
      <c r="I34" s="19"/>
      <c r="J34" s="23" t="s">
        <v>72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2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2"/>
      <c r="BS34" s="25">
        <f>CG34</f>
        <v>562.01</v>
      </c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7"/>
      <c r="CG34" s="25">
        <f>'[1]TDSheet'!$T$152</f>
        <v>562.01</v>
      </c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7"/>
      <c r="CU34" s="30" t="s">
        <v>46</v>
      </c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2"/>
      <c r="DI34" s="28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7"/>
      <c r="DY34" s="28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7"/>
      <c r="EO34" s="28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7"/>
    </row>
    <row r="35" spans="1:161" s="16" customFormat="1" ht="12.75">
      <c r="A35" s="20"/>
      <c r="B35" s="21"/>
      <c r="C35" s="21"/>
      <c r="D35" s="21"/>
      <c r="E35" s="21"/>
      <c r="F35" s="21"/>
      <c r="G35" s="21"/>
      <c r="H35" s="22"/>
      <c r="I35" s="19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2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2"/>
      <c r="BS35" s="28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7"/>
      <c r="CG35" s="28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7"/>
      <c r="CU35" s="28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7"/>
      <c r="DI35" s="28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7"/>
      <c r="DY35" s="28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7"/>
      <c r="EO35" s="28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7"/>
    </row>
    <row r="36" spans="1:161" s="16" customFormat="1" ht="12.75">
      <c r="A36" s="20"/>
      <c r="B36" s="21"/>
      <c r="C36" s="21"/>
      <c r="D36" s="21"/>
      <c r="E36" s="21"/>
      <c r="F36" s="21"/>
      <c r="G36" s="21"/>
      <c r="H36" s="22"/>
      <c r="I36" s="19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4"/>
      <c r="AQ36" s="20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2"/>
      <c r="BE36" s="20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2"/>
      <c r="BS36" s="28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7"/>
      <c r="CG36" s="28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7"/>
      <c r="CU36" s="28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7"/>
      <c r="DI36" s="28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7"/>
      <c r="DY36" s="28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7"/>
      <c r="EO36" s="28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7"/>
    </row>
  </sheetData>
  <sheetProtection/>
  <mergeCells count="287">
    <mergeCell ref="CU23:DH23"/>
    <mergeCell ref="DI23:DX23"/>
    <mergeCell ref="DY23:EN23"/>
    <mergeCell ref="A13:H13"/>
    <mergeCell ref="J13:AP13"/>
    <mergeCell ref="AQ13:BD13"/>
    <mergeCell ref="BE13:BR13"/>
    <mergeCell ref="BS13:CF13"/>
    <mergeCell ref="CG13:CT13"/>
    <mergeCell ref="CU14:DH14"/>
    <mergeCell ref="BE23:BR23"/>
    <mergeCell ref="BS23:CF23"/>
    <mergeCell ref="CG23:CT23"/>
    <mergeCell ref="DY13:EN13"/>
    <mergeCell ref="EO23:FE23"/>
    <mergeCell ref="CU13:DH13"/>
    <mergeCell ref="DI13:DX13"/>
    <mergeCell ref="EO13:FE13"/>
    <mergeCell ref="EO22:FE22"/>
    <mergeCell ref="CU17:DH17"/>
    <mergeCell ref="A23:H23"/>
    <mergeCell ref="DI36:DX36"/>
    <mergeCell ref="A11:H11"/>
    <mergeCell ref="CG9:CT9"/>
    <mergeCell ref="BS10:CF10"/>
    <mergeCell ref="CG10:CT10"/>
    <mergeCell ref="A8:H9"/>
    <mergeCell ref="A10:H10"/>
    <mergeCell ref="J11:AP11"/>
    <mergeCell ref="BS8:DH8"/>
    <mergeCell ref="EO36:FE36"/>
    <mergeCell ref="AQ11:BD11"/>
    <mergeCell ref="BE11:BR11"/>
    <mergeCell ref="BE9:BR9"/>
    <mergeCell ref="AQ10:BD10"/>
    <mergeCell ref="CU11:DH11"/>
    <mergeCell ref="CG11:CT11"/>
    <mergeCell ref="BE10:BR10"/>
    <mergeCell ref="CU9:DH9"/>
    <mergeCell ref="CU10:DH10"/>
    <mergeCell ref="BS11:CF11"/>
    <mergeCell ref="DY36:EN36"/>
    <mergeCell ref="I10:AP10"/>
    <mergeCell ref="I8:AP9"/>
    <mergeCell ref="AQ9:BD9"/>
    <mergeCell ref="AQ8:BR8"/>
    <mergeCell ref="DI8:FE8"/>
    <mergeCell ref="DI9:DX9"/>
    <mergeCell ref="DY9:EN9"/>
    <mergeCell ref="EO9:FE9"/>
    <mergeCell ref="BS9:CF9"/>
    <mergeCell ref="DI10:DX10"/>
    <mergeCell ref="DY10:EN10"/>
    <mergeCell ref="EO10:FE10"/>
    <mergeCell ref="A36:H36"/>
    <mergeCell ref="J36:AP36"/>
    <mergeCell ref="AQ36:BD36"/>
    <mergeCell ref="BE36:BR36"/>
    <mergeCell ref="BS36:CF36"/>
    <mergeCell ref="CG36:CT36"/>
    <mergeCell ref="CU36:DH36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EO14:FE14"/>
    <mergeCell ref="EO18:FE18"/>
    <mergeCell ref="DI14:DX14"/>
    <mergeCell ref="DY14:EN14"/>
    <mergeCell ref="DY18:EN18"/>
    <mergeCell ref="DI18:DX18"/>
    <mergeCell ref="A14:H14"/>
    <mergeCell ref="J14:AP14"/>
    <mergeCell ref="AQ14:BD14"/>
    <mergeCell ref="BE14:BR14"/>
    <mergeCell ref="BS14:CF14"/>
    <mergeCell ref="CG14:CT14"/>
    <mergeCell ref="CG15:CT15"/>
    <mergeCell ref="CU18:DH18"/>
    <mergeCell ref="J18:AP18"/>
    <mergeCell ref="AQ18:BD18"/>
    <mergeCell ref="BE18:BR18"/>
    <mergeCell ref="BS18:CF18"/>
    <mergeCell ref="DY22:EN22"/>
    <mergeCell ref="J22:AP22"/>
    <mergeCell ref="DI22:DX22"/>
    <mergeCell ref="BE22:BR22"/>
    <mergeCell ref="BS22:CF22"/>
    <mergeCell ref="J24:AP24"/>
    <mergeCell ref="AQ24:BD24"/>
    <mergeCell ref="BE24:BR24"/>
    <mergeCell ref="BS24:CF24"/>
    <mergeCell ref="CU22:DH22"/>
    <mergeCell ref="A18:H18"/>
    <mergeCell ref="CG18:CT18"/>
    <mergeCell ref="A21:H21"/>
    <mergeCell ref="A24:H24"/>
    <mergeCell ref="CG24:CT24"/>
    <mergeCell ref="AQ22:BD22"/>
    <mergeCell ref="CG22:CT22"/>
    <mergeCell ref="J23:AP23"/>
    <mergeCell ref="AQ23:BD23"/>
    <mergeCell ref="J21:AP21"/>
    <mergeCell ref="BE32:BR32"/>
    <mergeCell ref="BS32:CF32"/>
    <mergeCell ref="CU24:DH24"/>
    <mergeCell ref="BE31:BR31"/>
    <mergeCell ref="BS31:CF31"/>
    <mergeCell ref="CG31:CT31"/>
    <mergeCell ref="BE27:BR27"/>
    <mergeCell ref="BS27:CF27"/>
    <mergeCell ref="BS25:CF25"/>
    <mergeCell ref="CG25:CT25"/>
    <mergeCell ref="DI24:DX24"/>
    <mergeCell ref="DY24:EN24"/>
    <mergeCell ref="EO24:FE24"/>
    <mergeCell ref="EO31:FE31"/>
    <mergeCell ref="EO30:FE30"/>
    <mergeCell ref="CU31:DH31"/>
    <mergeCell ref="DI31:DX31"/>
    <mergeCell ref="DY31:EN31"/>
    <mergeCell ref="EO29:FE29"/>
    <mergeCell ref="DI30:DX30"/>
    <mergeCell ref="CB3:EG3"/>
    <mergeCell ref="A33:H33"/>
    <mergeCell ref="J33:AP33"/>
    <mergeCell ref="AQ33:BD33"/>
    <mergeCell ref="BE33:BR33"/>
    <mergeCell ref="BS33:CF33"/>
    <mergeCell ref="CG33:CT33"/>
    <mergeCell ref="CU33:DH33"/>
    <mergeCell ref="DI32:DX32"/>
    <mergeCell ref="A32:H32"/>
    <mergeCell ref="CB4:EG4"/>
    <mergeCell ref="AQ5:AT5"/>
    <mergeCell ref="DY33:EN33"/>
    <mergeCell ref="A17:H17"/>
    <mergeCell ref="EO33:FE33"/>
    <mergeCell ref="DY32:EN32"/>
    <mergeCell ref="EO32:FE32"/>
    <mergeCell ref="DI33:DX33"/>
    <mergeCell ref="J32:AP32"/>
    <mergeCell ref="AQ32:BD32"/>
    <mergeCell ref="DI17:DX17"/>
    <mergeCell ref="DY17:EN17"/>
    <mergeCell ref="EO17:FE17"/>
    <mergeCell ref="J17:AP17"/>
    <mergeCell ref="AQ17:BD17"/>
    <mergeCell ref="BE17:BR17"/>
    <mergeCell ref="BS17:CF17"/>
    <mergeCell ref="CG17:CT17"/>
    <mergeCell ref="DI20:DX20"/>
    <mergeCell ref="DY20:EN20"/>
    <mergeCell ref="AQ21:BD21"/>
    <mergeCell ref="BE21:BR21"/>
    <mergeCell ref="BS21:CF21"/>
    <mergeCell ref="CG21:CT21"/>
    <mergeCell ref="DI21:DX21"/>
    <mergeCell ref="DY21:EN21"/>
    <mergeCell ref="CU21:DH21"/>
    <mergeCell ref="CG19:CT19"/>
    <mergeCell ref="A20:H20"/>
    <mergeCell ref="J20:AP20"/>
    <mergeCell ref="AQ20:BD20"/>
    <mergeCell ref="BE20:BR20"/>
    <mergeCell ref="BS20:CF20"/>
    <mergeCell ref="CG20:CT20"/>
    <mergeCell ref="EO19:FE19"/>
    <mergeCell ref="EO20:FE20"/>
    <mergeCell ref="CU19:DH19"/>
    <mergeCell ref="EO21:FE21"/>
    <mergeCell ref="CU20:DH20"/>
    <mergeCell ref="A19:H19"/>
    <mergeCell ref="J19:AP19"/>
    <mergeCell ref="AQ19:BD19"/>
    <mergeCell ref="BE19:BR19"/>
    <mergeCell ref="BS19:CF19"/>
    <mergeCell ref="A30:H30"/>
    <mergeCell ref="J30:AP30"/>
    <mergeCell ref="AQ30:BD30"/>
    <mergeCell ref="BE30:BR30"/>
    <mergeCell ref="BS30:CF30"/>
    <mergeCell ref="CG30:CT30"/>
    <mergeCell ref="A31:H31"/>
    <mergeCell ref="J31:AP31"/>
    <mergeCell ref="AQ31:BD31"/>
    <mergeCell ref="EO26:FE26"/>
    <mergeCell ref="A29:H29"/>
    <mergeCell ref="J29:AP29"/>
    <mergeCell ref="AQ29:BD29"/>
    <mergeCell ref="BE29:BR29"/>
    <mergeCell ref="BS29:CF29"/>
    <mergeCell ref="CG29:CT29"/>
    <mergeCell ref="J26:AP26"/>
    <mergeCell ref="AQ26:BD26"/>
    <mergeCell ref="BE26:BR26"/>
    <mergeCell ref="BS26:CF26"/>
    <mergeCell ref="CG26:CT26"/>
    <mergeCell ref="DI26:DX26"/>
    <mergeCell ref="A22:H22"/>
    <mergeCell ref="EO27:FE27"/>
    <mergeCell ref="CG27:CT27"/>
    <mergeCell ref="CU27:DH27"/>
    <mergeCell ref="DI27:DX27"/>
    <mergeCell ref="DY27:EN27"/>
    <mergeCell ref="A27:H27"/>
    <mergeCell ref="J27:AP27"/>
    <mergeCell ref="AQ27:BD27"/>
    <mergeCell ref="A26:H26"/>
    <mergeCell ref="DI29:DX29"/>
    <mergeCell ref="DY29:EN29"/>
    <mergeCell ref="CU32:DH32"/>
    <mergeCell ref="CU35:DH35"/>
    <mergeCell ref="DI35:DX35"/>
    <mergeCell ref="CG32:CT32"/>
    <mergeCell ref="CU29:DH29"/>
    <mergeCell ref="CU30:DH30"/>
    <mergeCell ref="DY35:EN35"/>
    <mergeCell ref="DY34:EN34"/>
    <mergeCell ref="EO35:FE35"/>
    <mergeCell ref="A35:H35"/>
    <mergeCell ref="J35:AP35"/>
    <mergeCell ref="AQ35:BD35"/>
    <mergeCell ref="BE35:BR35"/>
    <mergeCell ref="BS35:CF35"/>
    <mergeCell ref="CG35:CT35"/>
    <mergeCell ref="EO34:FE34"/>
    <mergeCell ref="A34:H34"/>
    <mergeCell ref="J34:AP34"/>
    <mergeCell ref="AQ34:BD34"/>
    <mergeCell ref="BE34:BR34"/>
    <mergeCell ref="BS34:CF34"/>
    <mergeCell ref="CG34:CT34"/>
    <mergeCell ref="CU34:DH34"/>
    <mergeCell ref="DY16:EN16"/>
    <mergeCell ref="CU15:DH15"/>
    <mergeCell ref="DI15:DX15"/>
    <mergeCell ref="DY15:EN15"/>
    <mergeCell ref="EO15:FE15"/>
    <mergeCell ref="DY28:EN28"/>
    <mergeCell ref="DI16:DX16"/>
    <mergeCell ref="EO16:FE16"/>
    <mergeCell ref="DI19:DX19"/>
    <mergeCell ref="DY19:EN19"/>
    <mergeCell ref="DY30:EN30"/>
    <mergeCell ref="DI34:DX34"/>
    <mergeCell ref="A15:H15"/>
    <mergeCell ref="J15:AP15"/>
    <mergeCell ref="AQ15:BD15"/>
    <mergeCell ref="BE15:BR15"/>
    <mergeCell ref="BS15:CF15"/>
    <mergeCell ref="DY25:EN25"/>
    <mergeCell ref="A25:H25"/>
    <mergeCell ref="J25:AP25"/>
    <mergeCell ref="AQ25:BD25"/>
    <mergeCell ref="BE25:BR25"/>
    <mergeCell ref="A6:FE6"/>
    <mergeCell ref="A16:H16"/>
    <mergeCell ref="J16:AP16"/>
    <mergeCell ref="AQ16:BD16"/>
    <mergeCell ref="BE16:BR16"/>
    <mergeCell ref="BS16:CF16"/>
    <mergeCell ref="CG16:CT16"/>
    <mergeCell ref="CU16:DH16"/>
    <mergeCell ref="CU25:DH25"/>
    <mergeCell ref="DI25:DX25"/>
    <mergeCell ref="EO28:FE28"/>
    <mergeCell ref="EO25:FE25"/>
    <mergeCell ref="CU28:DH28"/>
    <mergeCell ref="DI28:DX28"/>
    <mergeCell ref="CU26:DH26"/>
    <mergeCell ref="DY26:EN26"/>
    <mergeCell ref="A28:H28"/>
    <mergeCell ref="J28:AP28"/>
    <mergeCell ref="AQ28:BD28"/>
    <mergeCell ref="BE28:BR28"/>
    <mergeCell ref="BS28:CF28"/>
    <mergeCell ref="CG28:CT2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6"/>
  <sheetViews>
    <sheetView view="pageBreakPreview" zoomScaleSheetLayoutView="100" zoomScalePageLayoutView="0" workbookViewId="0" topLeftCell="A1">
      <selection activeCell="A6" sqref="A6:FE6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4" t="s">
        <v>41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</row>
    <row r="4" spans="80:137" s="8" customFormat="1" ht="11.25">
      <c r="CB4" s="40" t="s">
        <v>6</v>
      </c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</row>
    <row r="5" spans="42:47" s="13" customFormat="1" ht="15.75">
      <c r="AP5" s="15" t="s">
        <v>66</v>
      </c>
      <c r="AQ5" s="41" t="s">
        <v>67</v>
      </c>
      <c r="AR5" s="41"/>
      <c r="AS5" s="41"/>
      <c r="AT5" s="41"/>
      <c r="AU5" s="13" t="s">
        <v>26</v>
      </c>
    </row>
    <row r="6" spans="1:161" s="13" customFormat="1" ht="21.75" customHeight="1">
      <c r="A6" s="29" t="s">
        <v>135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8" spans="1:161" s="16" customFormat="1" ht="28.5" customHeight="1">
      <c r="A8" s="54" t="s">
        <v>9</v>
      </c>
      <c r="B8" s="55"/>
      <c r="C8" s="55"/>
      <c r="D8" s="55"/>
      <c r="E8" s="55"/>
      <c r="F8" s="55"/>
      <c r="G8" s="55"/>
      <c r="H8" s="56"/>
      <c r="I8" s="54" t="s">
        <v>10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48" t="s">
        <v>13</v>
      </c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50"/>
      <c r="BS8" s="48" t="s">
        <v>14</v>
      </c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50"/>
      <c r="DI8" s="48" t="s">
        <v>18</v>
      </c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50"/>
    </row>
    <row r="9" spans="1:161" s="16" customFormat="1" ht="66" customHeight="1">
      <c r="A9" s="57"/>
      <c r="B9" s="58"/>
      <c r="C9" s="58"/>
      <c r="D9" s="58"/>
      <c r="E9" s="58"/>
      <c r="F9" s="58"/>
      <c r="G9" s="58"/>
      <c r="H9" s="59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48" t="s">
        <v>11</v>
      </c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50"/>
      <c r="BE9" s="48" t="s">
        <v>12</v>
      </c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50"/>
      <c r="BS9" s="48" t="s">
        <v>15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50"/>
      <c r="CG9" s="48" t="s">
        <v>16</v>
      </c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50"/>
      <c r="CU9" s="48" t="s">
        <v>17</v>
      </c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50"/>
      <c r="DI9" s="48" t="s">
        <v>19</v>
      </c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50"/>
      <c r="DY9" s="48" t="s">
        <v>20</v>
      </c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50"/>
      <c r="EO9" s="48" t="s">
        <v>21</v>
      </c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s="16" customFormat="1" ht="12.75">
      <c r="A10" s="51" t="s">
        <v>0</v>
      </c>
      <c r="B10" s="52"/>
      <c r="C10" s="52"/>
      <c r="D10" s="52"/>
      <c r="E10" s="52"/>
      <c r="F10" s="52"/>
      <c r="G10" s="52"/>
      <c r="H10" s="53"/>
      <c r="I10" s="51" t="s">
        <v>1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3"/>
      <c r="AQ10" s="51" t="s">
        <v>2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3"/>
      <c r="BE10" s="51" t="s">
        <v>3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 t="s">
        <v>4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1" t="s">
        <v>5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3"/>
      <c r="CU10" s="51" t="s">
        <v>8</v>
      </c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3"/>
      <c r="DI10" s="51" t="s">
        <v>22</v>
      </c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51" t="s">
        <v>23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3"/>
      <c r="EO10" s="51" t="s">
        <v>24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3"/>
    </row>
    <row r="11" spans="1:161" s="18" customFormat="1" ht="12.75">
      <c r="A11" s="37" t="s">
        <v>0</v>
      </c>
      <c r="B11" s="38"/>
      <c r="C11" s="38"/>
      <c r="D11" s="38"/>
      <c r="E11" s="38"/>
      <c r="F11" s="38"/>
      <c r="G11" s="38"/>
      <c r="H11" s="39"/>
      <c r="I11" s="17"/>
      <c r="J11" s="42" t="s">
        <v>27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9"/>
      <c r="BE11" s="37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9"/>
      <c r="BS11" s="36">
        <f>BS12+BS20+BS22+BS23</f>
        <v>0</v>
      </c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5"/>
      <c r="CG11" s="36">
        <f>CG12+CG20+CG22+CG23</f>
        <v>0</v>
      </c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5"/>
      <c r="CU11" s="33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5"/>
      <c r="DI11" s="33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5"/>
      <c r="DY11" s="33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5"/>
      <c r="EO11" s="33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5"/>
    </row>
    <row r="12" spans="1:161" s="18" customFormat="1" ht="38.25" customHeight="1">
      <c r="A12" s="37" t="s">
        <v>1</v>
      </c>
      <c r="B12" s="38"/>
      <c r="C12" s="38"/>
      <c r="D12" s="38"/>
      <c r="E12" s="38"/>
      <c r="F12" s="38"/>
      <c r="G12" s="38"/>
      <c r="H12" s="39"/>
      <c r="I12" s="17"/>
      <c r="J12" s="42" t="s">
        <v>28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7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/>
      <c r="BE12" s="37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9"/>
      <c r="BS12" s="36">
        <f>BS14+BS16+BS18</f>
        <v>0</v>
      </c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5"/>
      <c r="CG12" s="36">
        <f>CG14+CG16+CG18</f>
        <v>0</v>
      </c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3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5"/>
      <c r="DI12" s="33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5"/>
      <c r="DY12" s="33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5"/>
      <c r="EO12" s="33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5"/>
    </row>
    <row r="13" spans="1:161" s="16" customFormat="1" ht="12.75">
      <c r="A13" s="20" t="s">
        <v>29</v>
      </c>
      <c r="B13" s="21"/>
      <c r="C13" s="21"/>
      <c r="D13" s="21"/>
      <c r="E13" s="21"/>
      <c r="F13" s="21"/>
      <c r="G13" s="21"/>
      <c r="H13" s="22"/>
      <c r="I13" s="1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20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2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2"/>
      <c r="BS13" s="28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8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7"/>
      <c r="CU13" s="28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7"/>
      <c r="DI13" s="28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7"/>
      <c r="DY13" s="28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7"/>
      <c r="EO13" s="28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18" customFormat="1" ht="37.5" customHeight="1">
      <c r="A14" s="37" t="s">
        <v>2</v>
      </c>
      <c r="B14" s="38"/>
      <c r="C14" s="38"/>
      <c r="D14" s="38"/>
      <c r="E14" s="38"/>
      <c r="F14" s="38"/>
      <c r="G14" s="38"/>
      <c r="H14" s="39"/>
      <c r="I14" s="17"/>
      <c r="J14" s="42" t="s">
        <v>30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37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9"/>
      <c r="BE14" s="37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9"/>
      <c r="BS14" s="45">
        <f>SUM(BS15:CF15)</f>
        <v>0</v>
      </c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7"/>
      <c r="CG14" s="45">
        <f>SUM(CG15:CT15)</f>
        <v>0</v>
      </c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7"/>
      <c r="CU14" s="45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7"/>
      <c r="DI14" s="33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5"/>
      <c r="DY14" s="33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5"/>
      <c r="EO14" s="33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16" customFormat="1" ht="17.25" customHeight="1">
      <c r="A15" s="20" t="s">
        <v>31</v>
      </c>
      <c r="B15" s="21"/>
      <c r="C15" s="21"/>
      <c r="D15" s="21"/>
      <c r="E15" s="21"/>
      <c r="F15" s="21"/>
      <c r="G15" s="21"/>
      <c r="H15" s="22"/>
      <c r="I15" s="19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/>
      <c r="AQ15" s="20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2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2"/>
      <c r="BS15" s="25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7"/>
      <c r="CG15" s="25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7"/>
      <c r="CU15" s="30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2"/>
      <c r="DI15" s="28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7"/>
      <c r="DY15" s="30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2"/>
      <c r="EO15" s="28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7"/>
    </row>
    <row r="16" spans="1:161" s="18" customFormat="1" ht="12.75">
      <c r="A16" s="37" t="s">
        <v>3</v>
      </c>
      <c r="B16" s="38"/>
      <c r="C16" s="38"/>
      <c r="D16" s="38"/>
      <c r="E16" s="38"/>
      <c r="F16" s="38"/>
      <c r="G16" s="38"/>
      <c r="H16" s="39"/>
      <c r="I16" s="17"/>
      <c r="J16" s="42" t="s">
        <v>32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37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9"/>
      <c r="BE16" s="37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9"/>
      <c r="BS16" s="36">
        <f>SUM(BS17:CF17)</f>
        <v>0</v>
      </c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5"/>
      <c r="CG16" s="36">
        <f>SUM(CG17:CT17)</f>
        <v>0</v>
      </c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5"/>
      <c r="CU16" s="33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5"/>
      <c r="DI16" s="33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5"/>
      <c r="DY16" s="33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5"/>
      <c r="EO16" s="33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</row>
    <row r="17" spans="1:161" s="16" customFormat="1" ht="15.75" customHeight="1">
      <c r="A17" s="20" t="s">
        <v>33</v>
      </c>
      <c r="B17" s="21"/>
      <c r="C17" s="21"/>
      <c r="D17" s="21"/>
      <c r="E17" s="21"/>
      <c r="F17" s="21"/>
      <c r="G17" s="21"/>
      <c r="H17" s="22"/>
      <c r="I17" s="19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2"/>
      <c r="BS17" s="25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7"/>
      <c r="CG17" s="25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7"/>
      <c r="CU17" s="28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7"/>
      <c r="DI17" s="28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7"/>
      <c r="DY17" s="28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7"/>
      <c r="EO17" s="28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7"/>
    </row>
    <row r="18" spans="1:161" s="18" customFormat="1" ht="25.5" customHeight="1">
      <c r="A18" s="37" t="s">
        <v>4</v>
      </c>
      <c r="B18" s="38"/>
      <c r="C18" s="38"/>
      <c r="D18" s="38"/>
      <c r="E18" s="38"/>
      <c r="F18" s="38"/>
      <c r="G18" s="38"/>
      <c r="H18" s="39"/>
      <c r="I18" s="17"/>
      <c r="J18" s="42" t="s">
        <v>34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9"/>
      <c r="BE18" s="37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9"/>
      <c r="BS18" s="36">
        <f>SUM(BS19:CF19)</f>
        <v>0</v>
      </c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5"/>
      <c r="CG18" s="36">
        <f>SUM(CG19:CT19)</f>
        <v>0</v>
      </c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5"/>
      <c r="CU18" s="36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5"/>
      <c r="DI18" s="33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5"/>
      <c r="DY18" s="33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5"/>
      <c r="EO18" s="33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</row>
    <row r="19" spans="1:161" s="16" customFormat="1" ht="17.25" customHeight="1">
      <c r="A19" s="20" t="s">
        <v>35</v>
      </c>
      <c r="B19" s="21"/>
      <c r="C19" s="21"/>
      <c r="D19" s="21"/>
      <c r="E19" s="21"/>
      <c r="F19" s="21"/>
      <c r="G19" s="21"/>
      <c r="H19" s="22"/>
      <c r="I19" s="1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2"/>
      <c r="BS19" s="25">
        <f>'[1]TDSheet'!$H$104*0+'[1]TDSheet'!$I$104*0</f>
        <v>0</v>
      </c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7"/>
      <c r="CG19" s="25">
        <f>'[1]TDSheet'!$T$104*0</f>
        <v>0</v>
      </c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7"/>
      <c r="CU19" s="28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7"/>
      <c r="DI19" s="28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7"/>
      <c r="DY19" s="28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7"/>
      <c r="EO19" s="28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7"/>
    </row>
    <row r="20" spans="1:161" s="18" customFormat="1" ht="38.25" customHeight="1">
      <c r="A20" s="37" t="s">
        <v>5</v>
      </c>
      <c r="B20" s="38"/>
      <c r="C20" s="38"/>
      <c r="D20" s="38"/>
      <c r="E20" s="38"/>
      <c r="F20" s="38"/>
      <c r="G20" s="38"/>
      <c r="H20" s="39"/>
      <c r="I20" s="17"/>
      <c r="J20" s="42" t="s">
        <v>36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37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9"/>
      <c r="BE20" s="37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9"/>
      <c r="BS20" s="36">
        <f>SUM(BS21:CF21)</f>
        <v>0</v>
      </c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5"/>
      <c r="CG20" s="36">
        <f>SUM(CG21:CT21)</f>
        <v>0</v>
      </c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5"/>
      <c r="CU20" s="33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5"/>
      <c r="DI20" s="33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5"/>
      <c r="DY20" s="33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5"/>
      <c r="EO20" s="33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16" customFormat="1" ht="15" customHeight="1">
      <c r="A21" s="20" t="s">
        <v>134</v>
      </c>
      <c r="B21" s="21"/>
      <c r="C21" s="21"/>
      <c r="D21" s="21"/>
      <c r="E21" s="21"/>
      <c r="F21" s="21"/>
      <c r="G21" s="21"/>
      <c r="H21" s="22"/>
      <c r="I21" s="1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4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2"/>
      <c r="BS21" s="25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7"/>
      <c r="CG21" s="25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7"/>
      <c r="CU21" s="28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7"/>
      <c r="DI21" s="28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7"/>
      <c r="DY21" s="28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7"/>
      <c r="EO21" s="28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7"/>
    </row>
    <row r="22" spans="1:161" s="18" customFormat="1" ht="25.5" customHeight="1">
      <c r="A22" s="37" t="s">
        <v>8</v>
      </c>
      <c r="B22" s="38"/>
      <c r="C22" s="38"/>
      <c r="D22" s="38"/>
      <c r="E22" s="38"/>
      <c r="F22" s="38"/>
      <c r="G22" s="38"/>
      <c r="H22" s="39"/>
      <c r="I22" s="17"/>
      <c r="J22" s="42" t="s">
        <v>38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37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9"/>
      <c r="BE22" s="37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9"/>
      <c r="BS22" s="36">
        <v>0</v>
      </c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5"/>
      <c r="CG22" s="36">
        <v>0</v>
      </c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5"/>
      <c r="CU22" s="33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5"/>
      <c r="DI22" s="33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5"/>
      <c r="DY22" s="33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5"/>
      <c r="EO22" s="33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s="18" customFormat="1" ht="25.5" customHeight="1">
      <c r="A23" s="37" t="s">
        <v>22</v>
      </c>
      <c r="B23" s="38"/>
      <c r="C23" s="38"/>
      <c r="D23" s="38"/>
      <c r="E23" s="38"/>
      <c r="F23" s="38"/>
      <c r="G23" s="38"/>
      <c r="H23" s="39"/>
      <c r="I23" s="17"/>
      <c r="J23" s="42" t="s">
        <v>39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37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7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9"/>
      <c r="BS23" s="36">
        <f>SUM(BS24:CF24)</f>
        <v>0</v>
      </c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5"/>
      <c r="CG23" s="36">
        <f>SUM(CG24:CT24)</f>
        <v>0</v>
      </c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5"/>
      <c r="CU23" s="36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5"/>
      <c r="DI23" s="33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5"/>
      <c r="DY23" s="33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5"/>
      <c r="EO23" s="33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s="16" customFormat="1" ht="15.75" customHeight="1">
      <c r="A24" s="20" t="s">
        <v>40</v>
      </c>
      <c r="B24" s="21"/>
      <c r="C24" s="21"/>
      <c r="D24" s="21"/>
      <c r="E24" s="21"/>
      <c r="F24" s="21"/>
      <c r="G24" s="21"/>
      <c r="H24" s="22"/>
      <c r="I24" s="1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4"/>
      <c r="AQ24" s="20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2"/>
      <c r="BS24" s="25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7"/>
      <c r="CG24" s="25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7"/>
      <c r="CU24" s="30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2"/>
      <c r="DI24" s="28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7"/>
      <c r="DY24" s="28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7"/>
      <c r="EO24" s="28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7"/>
    </row>
    <row r="25" spans="1:161" s="16" customFormat="1" ht="12.75">
      <c r="A25" s="20"/>
      <c r="B25" s="21"/>
      <c r="C25" s="21"/>
      <c r="D25" s="21"/>
      <c r="E25" s="21"/>
      <c r="F25" s="21"/>
      <c r="G25" s="21"/>
      <c r="H25" s="22"/>
      <c r="I25" s="1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2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2"/>
      <c r="BS25" s="28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7"/>
      <c r="CG25" s="28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7"/>
      <c r="CU25" s="28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7"/>
      <c r="DI25" s="28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7"/>
      <c r="DY25" s="28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7"/>
      <c r="EO25" s="28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7"/>
    </row>
    <row r="26" spans="1:161" s="16" customFormat="1" ht="12.75">
      <c r="A26" s="20"/>
      <c r="B26" s="21"/>
      <c r="C26" s="21"/>
      <c r="D26" s="21"/>
      <c r="E26" s="21"/>
      <c r="F26" s="21"/>
      <c r="G26" s="21"/>
      <c r="H26" s="22"/>
      <c r="I26" s="19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4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2"/>
      <c r="BS26" s="28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7"/>
      <c r="CG26" s="28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7"/>
      <c r="CU26" s="28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7"/>
      <c r="DI26" s="28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7"/>
      <c r="DY26" s="28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7"/>
      <c r="EO26" s="28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7"/>
    </row>
  </sheetData>
  <sheetProtection/>
  <mergeCells count="187"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DI10:DX10"/>
    <mergeCell ref="DY10:EN10"/>
    <mergeCell ref="BE9:BR9"/>
    <mergeCell ref="BS9:CF9"/>
    <mergeCell ref="CG9:CT9"/>
    <mergeCell ref="CU9:DH9"/>
    <mergeCell ref="DI9:DX9"/>
    <mergeCell ref="DY9:EN9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Y16:EN16"/>
    <mergeCell ref="EO15:FE15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7:DX17"/>
    <mergeCell ref="DY17:EN17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8:EN18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9:DX19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21:DX21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Y22:EN22"/>
    <mergeCell ref="EO21:FE21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3:DX23"/>
    <mergeCell ref="DY23:EN23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I24:DX24"/>
    <mergeCell ref="DY24:EN24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5:DX25"/>
    <mergeCell ref="DY25:EN25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6:DX26"/>
    <mergeCell ref="DY26:EN26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EO26:FE26"/>
    <mergeCell ref="A6:FE6"/>
    <mergeCell ref="EO25:FE25"/>
    <mergeCell ref="A26:H26"/>
    <mergeCell ref="J26:AP26"/>
    <mergeCell ref="AQ26:BD26"/>
    <mergeCell ref="BE26:BR26"/>
    <mergeCell ref="BS26:CF26"/>
    <mergeCell ref="CG26:CT26"/>
    <mergeCell ref="CU26:DH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39"/>
  <sheetViews>
    <sheetView view="pageBreakPreview" zoomScaleSheetLayoutView="100" zoomScalePageLayoutView="0" workbookViewId="0" topLeftCell="A23">
      <selection activeCell="AQ27" sqref="AQ27:BR27"/>
    </sheetView>
  </sheetViews>
  <sheetFormatPr defaultColWidth="0.875" defaultRowHeight="12.75"/>
  <cols>
    <col min="1" max="54" width="0.875" style="11" customWidth="1"/>
    <col min="55" max="55" width="0.37109375" style="11" customWidth="1"/>
    <col min="56" max="56" width="0.875" style="11" hidden="1" customWidth="1"/>
    <col min="57" max="111" width="0.875" style="11" customWidth="1"/>
    <col min="112" max="112" width="3.00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4" t="s">
        <v>41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</row>
    <row r="4" spans="80:137" s="8" customFormat="1" ht="11.25">
      <c r="CB4" s="40" t="s">
        <v>6</v>
      </c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</row>
    <row r="5" spans="42:47" s="13" customFormat="1" ht="15.75">
      <c r="AP5" s="15" t="s">
        <v>66</v>
      </c>
      <c r="AQ5" s="41" t="s">
        <v>67</v>
      </c>
      <c r="AR5" s="41"/>
      <c r="AS5" s="41"/>
      <c r="AT5" s="41"/>
      <c r="AU5" s="13" t="s">
        <v>26</v>
      </c>
    </row>
    <row r="6" spans="1:161" s="13" customFormat="1" ht="21.75" customHeight="1">
      <c r="A6" s="29" t="s">
        <v>52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8" spans="1:161" s="16" customFormat="1" ht="28.5" customHeight="1">
      <c r="A8" s="54" t="s">
        <v>9</v>
      </c>
      <c r="B8" s="55"/>
      <c r="C8" s="55"/>
      <c r="D8" s="55"/>
      <c r="E8" s="55"/>
      <c r="F8" s="55"/>
      <c r="G8" s="55"/>
      <c r="H8" s="56"/>
      <c r="I8" s="54" t="s">
        <v>10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48" t="s">
        <v>13</v>
      </c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50"/>
      <c r="BS8" s="48" t="s">
        <v>14</v>
      </c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50"/>
      <c r="DI8" s="48" t="s">
        <v>18</v>
      </c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50"/>
    </row>
    <row r="9" spans="1:161" s="16" customFormat="1" ht="66" customHeight="1">
      <c r="A9" s="57"/>
      <c r="B9" s="58"/>
      <c r="C9" s="58"/>
      <c r="D9" s="58"/>
      <c r="E9" s="58"/>
      <c r="F9" s="58"/>
      <c r="G9" s="58"/>
      <c r="H9" s="59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48" t="s">
        <v>11</v>
      </c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50"/>
      <c r="BE9" s="48" t="s">
        <v>12</v>
      </c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50"/>
      <c r="BS9" s="48" t="s">
        <v>15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50"/>
      <c r="CG9" s="48" t="s">
        <v>16</v>
      </c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50"/>
      <c r="CU9" s="48" t="s">
        <v>17</v>
      </c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50"/>
      <c r="DI9" s="48" t="s">
        <v>19</v>
      </c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50"/>
      <c r="DY9" s="48" t="s">
        <v>20</v>
      </c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50"/>
      <c r="EO9" s="48" t="s">
        <v>21</v>
      </c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s="16" customFormat="1" ht="12.75">
      <c r="A10" s="51" t="s">
        <v>0</v>
      </c>
      <c r="B10" s="52"/>
      <c r="C10" s="52"/>
      <c r="D10" s="52"/>
      <c r="E10" s="52"/>
      <c r="F10" s="52"/>
      <c r="G10" s="52"/>
      <c r="H10" s="53"/>
      <c r="I10" s="51" t="s">
        <v>1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3"/>
      <c r="AQ10" s="51" t="s">
        <v>2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3"/>
      <c r="BE10" s="51" t="s">
        <v>3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 t="s">
        <v>4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1" t="s">
        <v>5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3"/>
      <c r="CU10" s="51" t="s">
        <v>8</v>
      </c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3"/>
      <c r="DI10" s="51" t="s">
        <v>22</v>
      </c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51" t="s">
        <v>23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3"/>
      <c r="EO10" s="51" t="s">
        <v>24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3"/>
    </row>
    <row r="11" spans="1:161" s="18" customFormat="1" ht="12.75">
      <c r="A11" s="37" t="s">
        <v>0</v>
      </c>
      <c r="B11" s="38"/>
      <c r="C11" s="38"/>
      <c r="D11" s="38"/>
      <c r="E11" s="38"/>
      <c r="F11" s="38"/>
      <c r="G11" s="38"/>
      <c r="H11" s="39"/>
      <c r="I11" s="17"/>
      <c r="J11" s="42" t="s">
        <v>27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9"/>
      <c r="BE11" s="37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9"/>
      <c r="BS11" s="36">
        <f>BS12+BS29+BS36+BS37</f>
        <v>227243.7363835591</v>
      </c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5"/>
      <c r="CG11" s="36">
        <f>CG12+CG29+CG36+CG37</f>
        <v>213023.68718355912</v>
      </c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5"/>
      <c r="CU11" s="33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5"/>
      <c r="DI11" s="33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5"/>
      <c r="DY11" s="33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5"/>
      <c r="EO11" s="33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5"/>
    </row>
    <row r="12" spans="1:161" s="18" customFormat="1" ht="38.25" customHeight="1">
      <c r="A12" s="37" t="s">
        <v>1</v>
      </c>
      <c r="B12" s="38"/>
      <c r="C12" s="38"/>
      <c r="D12" s="38"/>
      <c r="E12" s="38"/>
      <c r="F12" s="38"/>
      <c r="G12" s="38"/>
      <c r="H12" s="39"/>
      <c r="I12" s="17"/>
      <c r="J12" s="42" t="s">
        <v>28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7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/>
      <c r="BE12" s="37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9"/>
      <c r="BS12" s="36">
        <f>BS14+BS20+BS25</f>
        <v>217835.4963835591</v>
      </c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5"/>
      <c r="CG12" s="36">
        <f>CG14+CG20+CG25</f>
        <v>203615.44718355912</v>
      </c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3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5"/>
      <c r="DI12" s="33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5"/>
      <c r="DY12" s="33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5"/>
      <c r="EO12" s="33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5"/>
    </row>
    <row r="13" spans="1:161" s="16" customFormat="1" ht="12.75">
      <c r="A13" s="20" t="s">
        <v>29</v>
      </c>
      <c r="B13" s="21"/>
      <c r="C13" s="21"/>
      <c r="D13" s="21"/>
      <c r="E13" s="21"/>
      <c r="F13" s="21"/>
      <c r="G13" s="21"/>
      <c r="H13" s="22"/>
      <c r="I13" s="1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20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2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2"/>
      <c r="BS13" s="28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8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7"/>
      <c r="CU13" s="28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7"/>
      <c r="DI13" s="28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7"/>
      <c r="DY13" s="28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7"/>
      <c r="EO13" s="28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18" customFormat="1" ht="37.5" customHeight="1">
      <c r="A14" s="37" t="s">
        <v>2</v>
      </c>
      <c r="B14" s="38"/>
      <c r="C14" s="38"/>
      <c r="D14" s="38"/>
      <c r="E14" s="38"/>
      <c r="F14" s="38"/>
      <c r="G14" s="38"/>
      <c r="H14" s="39"/>
      <c r="I14" s="17"/>
      <c r="J14" s="42" t="s">
        <v>30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37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9"/>
      <c r="BE14" s="37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9"/>
      <c r="BS14" s="36">
        <f>SUM(BS15:CF19)</f>
        <v>112539.83959999998</v>
      </c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3"/>
      <c r="CG14" s="36">
        <f>SUM(CG15:CT19)</f>
        <v>103206.07999999999</v>
      </c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3"/>
      <c r="CU14" s="45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7"/>
      <c r="DI14" s="33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5"/>
      <c r="DY14" s="33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5"/>
      <c r="EO14" s="33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16" customFormat="1" ht="75.75" customHeight="1">
      <c r="A15" s="20" t="s">
        <v>31</v>
      </c>
      <c r="B15" s="21"/>
      <c r="C15" s="21"/>
      <c r="D15" s="21"/>
      <c r="E15" s="21"/>
      <c r="F15" s="21"/>
      <c r="G15" s="21"/>
      <c r="H15" s="22"/>
      <c r="I15" s="19"/>
      <c r="J15" s="60" t="s">
        <v>56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  <c r="AQ15" s="20" t="s">
        <v>123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2"/>
      <c r="BE15" s="20" t="s">
        <v>112</v>
      </c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2"/>
      <c r="BS15" s="25">
        <f>CG15+'[2]Кемерово'!$BS$21:$CF$21</f>
        <v>8275.588839999999</v>
      </c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7"/>
      <c r="CG15" s="25">
        <f>'[1]TDSheet'!$W$14</f>
        <v>8263.71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7"/>
      <c r="CU15" s="30" t="s">
        <v>131</v>
      </c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2"/>
      <c r="DI15" s="28">
        <v>1.88</v>
      </c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7"/>
      <c r="DY15" s="28" t="s">
        <v>104</v>
      </c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7"/>
      <c r="EO15" s="28">
        <v>1</v>
      </c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7"/>
    </row>
    <row r="16" spans="1:161" s="16" customFormat="1" ht="52.5" customHeight="1">
      <c r="A16" s="20" t="s">
        <v>83</v>
      </c>
      <c r="B16" s="21"/>
      <c r="C16" s="21"/>
      <c r="D16" s="21"/>
      <c r="E16" s="21"/>
      <c r="F16" s="21"/>
      <c r="G16" s="21"/>
      <c r="H16" s="22"/>
      <c r="I16" s="19"/>
      <c r="J16" s="60" t="s">
        <v>53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20" t="s">
        <v>124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 t="s">
        <v>112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5">
        <f>CG16+'[2]Кемерово'!$BS$16:$CF$16</f>
        <v>62163.73989</v>
      </c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7"/>
      <c r="CG16" s="25">
        <f>'[1]TDSheet'!$W$17</f>
        <v>58125.52</v>
      </c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7"/>
      <c r="CU16" s="30" t="s">
        <v>131</v>
      </c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2"/>
      <c r="DI16" s="28">
        <v>9.98</v>
      </c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28" t="s">
        <v>104</v>
      </c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7"/>
      <c r="EO16" s="28">
        <v>1</v>
      </c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7"/>
    </row>
    <row r="17" spans="1:161" s="16" customFormat="1" ht="54" customHeight="1">
      <c r="A17" s="20" t="s">
        <v>90</v>
      </c>
      <c r="B17" s="21"/>
      <c r="C17" s="21"/>
      <c r="D17" s="21"/>
      <c r="E17" s="21"/>
      <c r="F17" s="21"/>
      <c r="G17" s="21"/>
      <c r="H17" s="22"/>
      <c r="I17" s="19"/>
      <c r="J17" s="23" t="s">
        <v>54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  <c r="AQ17" s="20" t="s">
        <v>125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  <c r="BE17" s="20" t="s">
        <v>112</v>
      </c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2"/>
      <c r="BS17" s="25">
        <f>CG17+'[2]Кемерово'!$BS$19:$CF$19</f>
        <v>36538.531169999995</v>
      </c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7"/>
      <c r="CG17" s="25">
        <f>'[1]TDSheet'!$W$20</f>
        <v>33209.84</v>
      </c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7"/>
      <c r="CU17" s="30" t="s">
        <v>131</v>
      </c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2"/>
      <c r="DI17" s="28">
        <v>6</v>
      </c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7"/>
      <c r="DY17" s="28" t="s">
        <v>104</v>
      </c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7"/>
      <c r="EO17" s="28" t="s">
        <v>106</v>
      </c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7"/>
    </row>
    <row r="18" spans="1:161" s="16" customFormat="1" ht="66.75" customHeight="1">
      <c r="A18" s="20" t="s">
        <v>91</v>
      </c>
      <c r="B18" s="21"/>
      <c r="C18" s="21"/>
      <c r="D18" s="21"/>
      <c r="E18" s="21"/>
      <c r="F18" s="21"/>
      <c r="G18" s="21"/>
      <c r="H18" s="22"/>
      <c r="I18" s="19"/>
      <c r="J18" s="23" t="s">
        <v>55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4"/>
      <c r="AQ18" s="20" t="s">
        <v>126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0" t="s">
        <v>116</v>
      </c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25">
        <f>'[2]Кемерово'!$BS$20+CG18</f>
        <v>3514.08025</v>
      </c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7"/>
      <c r="CG18" s="25">
        <f>'[1]TDSheet'!$W$38</f>
        <v>3006.97</v>
      </c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7"/>
      <c r="CU18" s="30" t="s">
        <v>131</v>
      </c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2"/>
      <c r="DI18" s="28">
        <v>0.3</v>
      </c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7"/>
      <c r="DY18" s="28" t="s">
        <v>105</v>
      </c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7"/>
      <c r="EO18" s="28" t="s">
        <v>106</v>
      </c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7"/>
    </row>
    <row r="19" spans="1:161" s="16" customFormat="1" ht="76.5" customHeight="1">
      <c r="A19" s="20" t="s">
        <v>92</v>
      </c>
      <c r="B19" s="21"/>
      <c r="C19" s="21"/>
      <c r="D19" s="21"/>
      <c r="E19" s="21"/>
      <c r="F19" s="21"/>
      <c r="G19" s="21"/>
      <c r="H19" s="22"/>
      <c r="I19" s="19"/>
      <c r="J19" s="23" t="s">
        <v>73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  <c r="AQ19" s="20" t="s">
        <v>128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  <c r="BE19" s="20" t="s">
        <v>127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2"/>
      <c r="BS19" s="25">
        <f>'[2]Кемерово'!$BS$23:$CF$23+CG19</f>
        <v>2047.89945</v>
      </c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7"/>
      <c r="CG19" s="25">
        <f>'[1]TDSheet'!$W$42</f>
        <v>600.04</v>
      </c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7"/>
      <c r="CU19" s="28" t="s">
        <v>46</v>
      </c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7"/>
      <c r="DI19" s="28" t="s">
        <v>106</v>
      </c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7"/>
      <c r="DY19" s="28" t="s">
        <v>106</v>
      </c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7"/>
      <c r="EO19" s="28" t="s">
        <v>106</v>
      </c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7"/>
    </row>
    <row r="20" spans="1:161" s="18" customFormat="1" ht="12.75">
      <c r="A20" s="37" t="s">
        <v>3</v>
      </c>
      <c r="B20" s="38"/>
      <c r="C20" s="38"/>
      <c r="D20" s="38"/>
      <c r="E20" s="38"/>
      <c r="F20" s="38"/>
      <c r="G20" s="38"/>
      <c r="H20" s="39"/>
      <c r="I20" s="17"/>
      <c r="J20" s="42" t="s">
        <v>32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37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9"/>
      <c r="BE20" s="37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9"/>
      <c r="BS20" s="36">
        <f>SUM(BS21:CF24)</f>
        <v>45076.04718355914</v>
      </c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5"/>
      <c r="CG20" s="36">
        <f>SUM(CG21:CT24)</f>
        <v>45076.04718355914</v>
      </c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5"/>
      <c r="CU20" s="33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5"/>
      <c r="DI20" s="33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5"/>
      <c r="DY20" s="33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5"/>
      <c r="EO20" s="33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16" customFormat="1" ht="64.5" customHeight="1">
      <c r="A21" s="20" t="s">
        <v>33</v>
      </c>
      <c r="B21" s="21"/>
      <c r="C21" s="21"/>
      <c r="D21" s="21"/>
      <c r="E21" s="21"/>
      <c r="F21" s="21"/>
      <c r="G21" s="21"/>
      <c r="H21" s="22"/>
      <c r="I21" s="19"/>
      <c r="J21" s="60" t="s">
        <v>74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1"/>
      <c r="AQ21" s="20" t="s">
        <v>119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0" t="s">
        <v>112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2"/>
      <c r="BS21" s="25">
        <f>CG21</f>
        <v>2669</v>
      </c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7"/>
      <c r="CG21" s="25">
        <f>'[1]TDSheet'!$W$45</f>
        <v>2669</v>
      </c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7"/>
      <c r="CU21" s="28" t="s">
        <v>46</v>
      </c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7"/>
      <c r="DI21" s="28" t="s">
        <v>106</v>
      </c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7"/>
      <c r="DY21" s="28" t="s">
        <v>106</v>
      </c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7"/>
      <c r="EO21" s="28" t="s">
        <v>106</v>
      </c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7"/>
    </row>
    <row r="22" spans="1:161" s="16" customFormat="1" ht="78.75" customHeight="1">
      <c r="A22" s="20" t="s">
        <v>84</v>
      </c>
      <c r="B22" s="21"/>
      <c r="C22" s="21"/>
      <c r="D22" s="21"/>
      <c r="E22" s="21"/>
      <c r="F22" s="21"/>
      <c r="G22" s="21"/>
      <c r="H22" s="22"/>
      <c r="I22" s="19"/>
      <c r="J22" s="23" t="s">
        <v>43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/>
      <c r="AQ22" s="20" t="s">
        <v>117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  <c r="BE22" s="20" t="s">
        <v>112</v>
      </c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2"/>
      <c r="BS22" s="25">
        <f>CG22</f>
        <v>27980.71718355914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/>
      <c r="CG22" s="25">
        <f>'[1]TDSheet'!$W$60</f>
        <v>27980.71718355914</v>
      </c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7"/>
      <c r="CU22" s="30" t="s">
        <v>133</v>
      </c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2"/>
      <c r="DI22" s="28" t="s">
        <v>106</v>
      </c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7"/>
      <c r="DY22" s="28" t="s">
        <v>106</v>
      </c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7"/>
      <c r="EO22" s="28" t="s">
        <v>106</v>
      </c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7"/>
    </row>
    <row r="23" spans="1:161" s="16" customFormat="1" ht="52.5" customHeight="1">
      <c r="A23" s="20" t="s">
        <v>85</v>
      </c>
      <c r="B23" s="21"/>
      <c r="C23" s="21"/>
      <c r="D23" s="21"/>
      <c r="E23" s="21"/>
      <c r="F23" s="21"/>
      <c r="G23" s="21"/>
      <c r="H23" s="22"/>
      <c r="I23" s="19"/>
      <c r="J23" s="23" t="s">
        <v>76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20" t="s">
        <v>123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0" t="s">
        <v>118</v>
      </c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2"/>
      <c r="BS23" s="25">
        <f>CG23</f>
        <v>6781.38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7"/>
      <c r="CG23" s="25">
        <f>'[1]TDSheet'!$W$101</f>
        <v>6781.38</v>
      </c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7"/>
      <c r="CU23" s="30" t="s">
        <v>131</v>
      </c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2"/>
      <c r="DI23" s="28">
        <v>4.55</v>
      </c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7"/>
      <c r="DY23" s="28" t="s">
        <v>105</v>
      </c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7"/>
      <c r="EO23" s="28" t="s">
        <v>106</v>
      </c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7"/>
    </row>
    <row r="24" spans="1:161" s="16" customFormat="1" ht="53.25" customHeight="1">
      <c r="A24" s="20" t="s">
        <v>93</v>
      </c>
      <c r="B24" s="21"/>
      <c r="C24" s="21"/>
      <c r="D24" s="21"/>
      <c r="E24" s="21"/>
      <c r="F24" s="21"/>
      <c r="G24" s="21"/>
      <c r="H24" s="22"/>
      <c r="I24" s="19"/>
      <c r="J24" s="23" t="s">
        <v>65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4"/>
      <c r="AQ24" s="20" t="s">
        <v>123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2"/>
      <c r="BE24" s="20" t="s">
        <v>118</v>
      </c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2"/>
      <c r="BS24" s="25">
        <f>CG24</f>
        <v>7644.95</v>
      </c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7"/>
      <c r="CG24" s="25">
        <f>'[1]TDSheet'!$W$102</f>
        <v>7644.95</v>
      </c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7"/>
      <c r="CU24" s="30" t="s">
        <v>131</v>
      </c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2"/>
      <c r="DI24" s="28">
        <v>5.93</v>
      </c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7"/>
      <c r="DY24" s="30" t="s">
        <v>107</v>
      </c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2"/>
      <c r="EO24" s="28" t="s">
        <v>106</v>
      </c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7"/>
    </row>
    <row r="25" spans="1:161" s="18" customFormat="1" ht="25.5" customHeight="1">
      <c r="A25" s="37" t="s">
        <v>4</v>
      </c>
      <c r="B25" s="38"/>
      <c r="C25" s="38"/>
      <c r="D25" s="38"/>
      <c r="E25" s="38"/>
      <c r="F25" s="38"/>
      <c r="G25" s="38"/>
      <c r="H25" s="39"/>
      <c r="I25" s="17"/>
      <c r="J25" s="42" t="s">
        <v>34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37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9"/>
      <c r="BE25" s="37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9"/>
      <c r="BS25" s="36">
        <f>SUM(BS26:CF28)</f>
        <v>60219.609599999996</v>
      </c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5"/>
      <c r="CG25" s="36">
        <f>SUM(CG26:CT28)</f>
        <v>55333.32</v>
      </c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5"/>
      <c r="CU25" s="36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5"/>
      <c r="DI25" s="33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5"/>
      <c r="DY25" s="33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5"/>
      <c r="EO25" s="33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  <row r="26" spans="1:161" s="16" customFormat="1" ht="131.25" customHeight="1">
      <c r="A26" s="20" t="s">
        <v>35</v>
      </c>
      <c r="B26" s="21"/>
      <c r="C26" s="21"/>
      <c r="D26" s="21"/>
      <c r="E26" s="21"/>
      <c r="F26" s="21"/>
      <c r="G26" s="21"/>
      <c r="H26" s="22"/>
      <c r="I26" s="19"/>
      <c r="J26" s="60" t="s">
        <v>57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1"/>
      <c r="AQ26" s="20" t="s">
        <v>120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0" t="s">
        <v>121</v>
      </c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2"/>
      <c r="BS26" s="25">
        <f>'[2]Кемерово'!$BS$29:$CF$29+CG26</f>
        <v>57336.813539999996</v>
      </c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7"/>
      <c r="CG26" s="25">
        <f>'[1]TDSheet'!$W$88</f>
        <v>54158.6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7"/>
      <c r="CU26" s="28" t="s">
        <v>46</v>
      </c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7"/>
      <c r="DI26" s="28">
        <v>2.1</v>
      </c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7"/>
      <c r="DY26" s="30" t="s">
        <v>108</v>
      </c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7"/>
      <c r="EO26" s="28" t="s">
        <v>106</v>
      </c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7"/>
    </row>
    <row r="27" spans="1:161" s="16" customFormat="1" ht="219" customHeight="1">
      <c r="A27" s="20" t="s">
        <v>94</v>
      </c>
      <c r="B27" s="21"/>
      <c r="C27" s="21"/>
      <c r="D27" s="21"/>
      <c r="E27" s="21"/>
      <c r="F27" s="21"/>
      <c r="G27" s="21"/>
      <c r="H27" s="22"/>
      <c r="I27" s="19"/>
      <c r="J27" s="23" t="s">
        <v>58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4"/>
      <c r="AQ27" s="20" t="s">
        <v>122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2"/>
      <c r="BS27" s="25">
        <f>'[2]Кемерово'!$BS$30:$CF$30+CG27</f>
        <v>1709.7960600000001</v>
      </c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7"/>
      <c r="CG27" s="25">
        <f>'[1]TDSheet'!$W$107</f>
        <v>1.72</v>
      </c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7"/>
      <c r="CU27" s="28" t="s">
        <v>46</v>
      </c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7"/>
      <c r="DI27" s="28" t="s">
        <v>106</v>
      </c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7"/>
      <c r="DY27" s="28" t="s">
        <v>106</v>
      </c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7"/>
      <c r="EO27" s="28" t="s">
        <v>106</v>
      </c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7"/>
    </row>
    <row r="28" spans="1:161" s="16" customFormat="1" ht="71.25" customHeight="1">
      <c r="A28" s="20" t="s">
        <v>95</v>
      </c>
      <c r="B28" s="21"/>
      <c r="C28" s="21"/>
      <c r="D28" s="21"/>
      <c r="E28" s="21"/>
      <c r="F28" s="21"/>
      <c r="G28" s="21"/>
      <c r="H28" s="22"/>
      <c r="I28" s="19"/>
      <c r="J28" s="60" t="s">
        <v>75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1"/>
      <c r="AQ28" s="20" t="s">
        <v>119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2"/>
      <c r="BE28" s="20" t="s">
        <v>112</v>
      </c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2"/>
      <c r="BS28" s="25">
        <f>CG28</f>
        <v>1173</v>
      </c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7"/>
      <c r="CG28" s="25">
        <f>'[1]TDSheet'!$W$92</f>
        <v>1173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7"/>
      <c r="CU28" s="28" t="s">
        <v>46</v>
      </c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7"/>
      <c r="DI28" s="28" t="s">
        <v>106</v>
      </c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7"/>
      <c r="DY28" s="28" t="s">
        <v>106</v>
      </c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7"/>
      <c r="EO28" s="28" t="s">
        <v>106</v>
      </c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7"/>
    </row>
    <row r="29" spans="1:161" s="18" customFormat="1" ht="38.25" customHeight="1">
      <c r="A29" s="37" t="s">
        <v>5</v>
      </c>
      <c r="B29" s="38"/>
      <c r="C29" s="38"/>
      <c r="D29" s="38"/>
      <c r="E29" s="38"/>
      <c r="F29" s="38"/>
      <c r="G29" s="38"/>
      <c r="H29" s="39"/>
      <c r="I29" s="17"/>
      <c r="J29" s="42" t="s">
        <v>36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/>
      <c r="AQ29" s="37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9"/>
      <c r="BE29" s="37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9"/>
      <c r="BS29" s="36">
        <f>SUM(BS30:CF35)</f>
        <v>9408.239999999998</v>
      </c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5"/>
      <c r="CG29" s="36">
        <f>SUM(CG30:CT35)</f>
        <v>9408.239999999998</v>
      </c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5"/>
      <c r="CU29" s="33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5"/>
      <c r="DI29" s="33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5"/>
      <c r="DY29" s="33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5"/>
      <c r="EO29" s="33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5"/>
    </row>
    <row r="30" spans="1:161" s="16" customFormat="1" ht="31.5" customHeight="1">
      <c r="A30" s="20" t="s">
        <v>37</v>
      </c>
      <c r="B30" s="21"/>
      <c r="C30" s="21"/>
      <c r="D30" s="21"/>
      <c r="E30" s="21"/>
      <c r="F30" s="21"/>
      <c r="G30" s="21"/>
      <c r="H30" s="22"/>
      <c r="I30" s="19"/>
      <c r="J30" s="23" t="s">
        <v>77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0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2"/>
      <c r="BS30" s="25">
        <f aca="true" t="shared" si="0" ref="BS30:BS35">CG30</f>
        <v>6740</v>
      </c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7"/>
      <c r="CG30" s="25">
        <f>'[1]TDSheet'!$W$123</f>
        <v>6740</v>
      </c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7"/>
      <c r="CU30" s="28" t="s">
        <v>46</v>
      </c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7"/>
      <c r="DI30" s="28" t="s">
        <v>106</v>
      </c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7"/>
      <c r="DY30" s="28" t="s">
        <v>106</v>
      </c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7"/>
      <c r="EO30" s="28" t="s">
        <v>106</v>
      </c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7"/>
    </row>
    <row r="31" spans="1:161" s="16" customFormat="1" ht="31.5" customHeight="1">
      <c r="A31" s="20" t="s">
        <v>86</v>
      </c>
      <c r="B31" s="21"/>
      <c r="C31" s="21"/>
      <c r="D31" s="21"/>
      <c r="E31" s="21"/>
      <c r="F31" s="21"/>
      <c r="G31" s="21"/>
      <c r="H31" s="22"/>
      <c r="I31" s="19"/>
      <c r="J31" s="23" t="s">
        <v>78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2"/>
      <c r="BS31" s="25">
        <f t="shared" si="0"/>
        <v>955.8199999999999</v>
      </c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7"/>
      <c r="CG31" s="25">
        <f>'[1]TDSheet'!$W$113+'[1]TDSheet'!$W$119</f>
        <v>955.8199999999999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7"/>
      <c r="CU31" s="28" t="s">
        <v>46</v>
      </c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7"/>
      <c r="DI31" s="28" t="s">
        <v>106</v>
      </c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7"/>
      <c r="DY31" s="28" t="s">
        <v>106</v>
      </c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7"/>
      <c r="EO31" s="28" t="s">
        <v>106</v>
      </c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7"/>
    </row>
    <row r="32" spans="1:161" s="16" customFormat="1" ht="28.5" customHeight="1">
      <c r="A32" s="20" t="s">
        <v>87</v>
      </c>
      <c r="B32" s="21"/>
      <c r="C32" s="21"/>
      <c r="D32" s="21"/>
      <c r="E32" s="21"/>
      <c r="F32" s="21"/>
      <c r="G32" s="21"/>
      <c r="H32" s="22"/>
      <c r="I32" s="19"/>
      <c r="J32" s="23" t="s">
        <v>48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2"/>
      <c r="BS32" s="25">
        <f t="shared" si="0"/>
        <v>55.23</v>
      </c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7"/>
      <c r="CG32" s="25">
        <f>'[1]TDSheet'!$W$127</f>
        <v>55.23</v>
      </c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7"/>
      <c r="CU32" s="28" t="s">
        <v>46</v>
      </c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7"/>
      <c r="DI32" s="28" t="s">
        <v>106</v>
      </c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7"/>
      <c r="DY32" s="28" t="s">
        <v>106</v>
      </c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7"/>
      <c r="EO32" s="28" t="s">
        <v>106</v>
      </c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7"/>
    </row>
    <row r="33" spans="1:161" s="16" customFormat="1" ht="27" customHeight="1">
      <c r="A33" s="20" t="s">
        <v>88</v>
      </c>
      <c r="B33" s="21"/>
      <c r="C33" s="21"/>
      <c r="D33" s="21"/>
      <c r="E33" s="21"/>
      <c r="F33" s="21"/>
      <c r="G33" s="21"/>
      <c r="H33" s="22"/>
      <c r="I33" s="19"/>
      <c r="J33" s="23" t="s">
        <v>49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2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2"/>
      <c r="BS33" s="25">
        <f t="shared" si="0"/>
        <v>237.82</v>
      </c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7"/>
      <c r="CG33" s="25">
        <f>'[1]TDSheet'!$W$133</f>
        <v>237.82</v>
      </c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7"/>
      <c r="CU33" s="28" t="s">
        <v>46</v>
      </c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7"/>
      <c r="DI33" s="28" t="s">
        <v>106</v>
      </c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7"/>
      <c r="DY33" s="28" t="s">
        <v>106</v>
      </c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7"/>
      <c r="EO33" s="28" t="s">
        <v>106</v>
      </c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7"/>
    </row>
    <row r="34" spans="1:161" s="16" customFormat="1" ht="27" customHeight="1">
      <c r="A34" s="20" t="s">
        <v>89</v>
      </c>
      <c r="B34" s="21"/>
      <c r="C34" s="21"/>
      <c r="D34" s="21"/>
      <c r="E34" s="21"/>
      <c r="F34" s="21"/>
      <c r="G34" s="21"/>
      <c r="H34" s="22"/>
      <c r="I34" s="19"/>
      <c r="J34" s="23" t="s">
        <v>50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2"/>
      <c r="BE34" s="20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2"/>
      <c r="BS34" s="25">
        <f t="shared" si="0"/>
        <v>1185.05</v>
      </c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7"/>
      <c r="CG34" s="25">
        <f>'[1]TDSheet'!$W$138+'[1]TDSheet'!$W$139+'[1]TDSheet'!$W$140</f>
        <v>1185.05</v>
      </c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7"/>
      <c r="CU34" s="28" t="s">
        <v>46</v>
      </c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7"/>
      <c r="DI34" s="28" t="s">
        <v>106</v>
      </c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7"/>
      <c r="DY34" s="28" t="s">
        <v>106</v>
      </c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7"/>
      <c r="EO34" s="28" t="s">
        <v>106</v>
      </c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7"/>
    </row>
    <row r="35" spans="1:161" s="16" customFormat="1" ht="27" customHeight="1">
      <c r="A35" s="20" t="s">
        <v>96</v>
      </c>
      <c r="B35" s="21"/>
      <c r="C35" s="21"/>
      <c r="D35" s="21"/>
      <c r="E35" s="21"/>
      <c r="F35" s="21"/>
      <c r="G35" s="21"/>
      <c r="H35" s="22"/>
      <c r="I35" s="19"/>
      <c r="J35" s="23" t="s">
        <v>51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2"/>
      <c r="BE35" s="20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2"/>
      <c r="BS35" s="25">
        <f t="shared" si="0"/>
        <v>234.32</v>
      </c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7"/>
      <c r="CG35" s="25">
        <f>'[1]TDSheet'!$W$147+'[1]TDSheet'!$W$148</f>
        <v>234.32</v>
      </c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7"/>
      <c r="CU35" s="28" t="s">
        <v>46</v>
      </c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7"/>
      <c r="DI35" s="28" t="s">
        <v>106</v>
      </c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7"/>
      <c r="DY35" s="28" t="s">
        <v>106</v>
      </c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7"/>
      <c r="EO35" s="28" t="s">
        <v>106</v>
      </c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7"/>
    </row>
    <row r="36" spans="1:161" s="18" customFormat="1" ht="25.5" customHeight="1">
      <c r="A36" s="37" t="s">
        <v>8</v>
      </c>
      <c r="B36" s="38"/>
      <c r="C36" s="38"/>
      <c r="D36" s="38"/>
      <c r="E36" s="38"/>
      <c r="F36" s="38"/>
      <c r="G36" s="38"/>
      <c r="H36" s="39"/>
      <c r="I36" s="17"/>
      <c r="J36" s="42" t="s">
        <v>38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3"/>
      <c r="AQ36" s="37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9"/>
      <c r="BE36" s="37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9"/>
      <c r="BS36" s="36">
        <v>0</v>
      </c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5"/>
      <c r="CG36" s="36">
        <v>0</v>
      </c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5"/>
      <c r="CU36" s="33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5"/>
      <c r="DI36" s="33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5"/>
      <c r="DY36" s="33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5"/>
      <c r="EO36" s="33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</row>
    <row r="37" spans="1:161" s="18" customFormat="1" ht="25.5" customHeight="1">
      <c r="A37" s="37" t="s">
        <v>22</v>
      </c>
      <c r="B37" s="38"/>
      <c r="C37" s="38"/>
      <c r="D37" s="38"/>
      <c r="E37" s="38"/>
      <c r="F37" s="38"/>
      <c r="G37" s="38"/>
      <c r="H37" s="39"/>
      <c r="I37" s="17"/>
      <c r="J37" s="42" t="s">
        <v>39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3"/>
      <c r="AQ37" s="37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9"/>
      <c r="BE37" s="37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9"/>
      <c r="BS37" s="36">
        <v>0</v>
      </c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5"/>
      <c r="CG37" s="36">
        <v>0</v>
      </c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5"/>
      <c r="CU37" s="33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5"/>
      <c r="DI37" s="33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5"/>
      <c r="DY37" s="33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5"/>
      <c r="EO37" s="33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5"/>
    </row>
    <row r="38" spans="1:161" s="16" customFormat="1" ht="12.75">
      <c r="A38" s="20"/>
      <c r="B38" s="21"/>
      <c r="C38" s="21"/>
      <c r="D38" s="21"/>
      <c r="E38" s="21"/>
      <c r="F38" s="21"/>
      <c r="G38" s="21"/>
      <c r="H38" s="22"/>
      <c r="I38" s="19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4"/>
      <c r="AQ38" s="20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2"/>
      <c r="BE38" s="20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2"/>
      <c r="BS38" s="28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7"/>
      <c r="CG38" s="28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7"/>
      <c r="CU38" s="28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7"/>
      <c r="DI38" s="28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7"/>
      <c r="DY38" s="28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7"/>
      <c r="EO38" s="28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7"/>
    </row>
    <row r="39" spans="1:161" s="16" customFormat="1" ht="12.75">
      <c r="A39" s="20"/>
      <c r="B39" s="21"/>
      <c r="C39" s="21"/>
      <c r="D39" s="21"/>
      <c r="E39" s="21"/>
      <c r="F39" s="21"/>
      <c r="G39" s="21"/>
      <c r="H39" s="22"/>
      <c r="I39" s="19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4"/>
      <c r="AQ39" s="20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2"/>
      <c r="BE39" s="20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2"/>
      <c r="BS39" s="28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7"/>
      <c r="CG39" s="28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7"/>
      <c r="CU39" s="28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7"/>
      <c r="DI39" s="28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7"/>
      <c r="DY39" s="28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7"/>
      <c r="EO39" s="28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7"/>
    </row>
  </sheetData>
  <sheetProtection/>
  <mergeCells count="317"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A6:FE6"/>
    <mergeCell ref="DI10:DX10"/>
    <mergeCell ref="DY10:EN10"/>
    <mergeCell ref="BE9:BR9"/>
    <mergeCell ref="BS9:CF9"/>
    <mergeCell ref="CG9:CT9"/>
    <mergeCell ref="CU9:DH9"/>
    <mergeCell ref="DI9:DX9"/>
    <mergeCell ref="DY9:EN9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6:DX16"/>
    <mergeCell ref="DY16:EN16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9:DX19"/>
    <mergeCell ref="DY19:EN19"/>
    <mergeCell ref="EO14:FE14"/>
    <mergeCell ref="A16:H16"/>
    <mergeCell ref="J16:AP16"/>
    <mergeCell ref="AQ16:BD16"/>
    <mergeCell ref="BE16:BR16"/>
    <mergeCell ref="BS16:CF16"/>
    <mergeCell ref="CG16:CT16"/>
    <mergeCell ref="CU16:DH16"/>
    <mergeCell ref="DI20:DX20"/>
    <mergeCell ref="DY20:EN20"/>
    <mergeCell ref="EO16:FE16"/>
    <mergeCell ref="A19:H19"/>
    <mergeCell ref="J19:AP19"/>
    <mergeCell ref="AQ19:BD19"/>
    <mergeCell ref="BE19:BR19"/>
    <mergeCell ref="BS19:CF19"/>
    <mergeCell ref="CG19:CT19"/>
    <mergeCell ref="CU19:DH19"/>
    <mergeCell ref="DI21:DX21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CG34:CT34"/>
    <mergeCell ref="CU34:DH34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CU33:DH33"/>
    <mergeCell ref="DI33:DX33"/>
    <mergeCell ref="EO21:FE21"/>
    <mergeCell ref="DY33:EN33"/>
    <mergeCell ref="EO33:FE33"/>
    <mergeCell ref="A34:H34"/>
    <mergeCell ref="J34:AP34"/>
    <mergeCell ref="AQ34:BD34"/>
    <mergeCell ref="BE34:BR34"/>
    <mergeCell ref="BS34:CF34"/>
    <mergeCell ref="CU22:DH22"/>
    <mergeCell ref="DI22:DX22"/>
    <mergeCell ref="DY22:EN22"/>
    <mergeCell ref="EO30:FE30"/>
    <mergeCell ref="A33:H33"/>
    <mergeCell ref="J33:AP33"/>
    <mergeCell ref="AQ33:BD33"/>
    <mergeCell ref="BE33:BR33"/>
    <mergeCell ref="BS33:CF33"/>
    <mergeCell ref="CG33:CT33"/>
    <mergeCell ref="A22:H22"/>
    <mergeCell ref="J22:AP22"/>
    <mergeCell ref="AQ22:BD22"/>
    <mergeCell ref="BE22:BR22"/>
    <mergeCell ref="BS22:CF22"/>
    <mergeCell ref="CG22:CT22"/>
    <mergeCell ref="DY25:EN25"/>
    <mergeCell ref="EO22:FE22"/>
    <mergeCell ref="DY26:EN26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7:EN27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8:EN28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A28:H28"/>
    <mergeCell ref="J28:AP28"/>
    <mergeCell ref="AQ28:BD28"/>
    <mergeCell ref="BE28:BR28"/>
    <mergeCell ref="BS28:CF28"/>
    <mergeCell ref="CG28:CT28"/>
    <mergeCell ref="DY29:EN29"/>
    <mergeCell ref="CU30:DH30"/>
    <mergeCell ref="DI28:DX28"/>
    <mergeCell ref="DY30:EN30"/>
    <mergeCell ref="EO28:FE28"/>
    <mergeCell ref="DI27:DX27"/>
    <mergeCell ref="EO27:FE27"/>
    <mergeCell ref="CU28:DH28"/>
    <mergeCell ref="CU31:DH31"/>
    <mergeCell ref="DI30:DX30"/>
    <mergeCell ref="DY31:EN31"/>
    <mergeCell ref="A29:H29"/>
    <mergeCell ref="J29:AP29"/>
    <mergeCell ref="AQ29:BD29"/>
    <mergeCell ref="BE29:BR29"/>
    <mergeCell ref="BS29:CF29"/>
    <mergeCell ref="CG29:CT29"/>
    <mergeCell ref="CU29:DH29"/>
    <mergeCell ref="CU32:DH32"/>
    <mergeCell ref="DI29:DX29"/>
    <mergeCell ref="DY32:EN32"/>
    <mergeCell ref="EO29:FE29"/>
    <mergeCell ref="A31:H31"/>
    <mergeCell ref="J31:AP31"/>
    <mergeCell ref="AQ31:BD31"/>
    <mergeCell ref="BE31:BR31"/>
    <mergeCell ref="BS31:CF31"/>
    <mergeCell ref="CG31:CT31"/>
    <mergeCell ref="DI35:DX35"/>
    <mergeCell ref="DI31:DX31"/>
    <mergeCell ref="DY35:EN35"/>
    <mergeCell ref="EO31:FE31"/>
    <mergeCell ref="A32:H32"/>
    <mergeCell ref="J32:AP32"/>
    <mergeCell ref="AQ32:BD32"/>
    <mergeCell ref="BE32:BR32"/>
    <mergeCell ref="BS32:CF32"/>
    <mergeCell ref="CG32:CT32"/>
    <mergeCell ref="CU36:DH36"/>
    <mergeCell ref="DI32:DX32"/>
    <mergeCell ref="EO32:FE32"/>
    <mergeCell ref="A35:H35"/>
    <mergeCell ref="J35:AP35"/>
    <mergeCell ref="AQ35:BD35"/>
    <mergeCell ref="BE35:BR35"/>
    <mergeCell ref="BS35:CF35"/>
    <mergeCell ref="CG35:CT35"/>
    <mergeCell ref="CU35:DH35"/>
    <mergeCell ref="DI37:DX37"/>
    <mergeCell ref="EO35:FE35"/>
    <mergeCell ref="DY36:EN36"/>
    <mergeCell ref="EO36:FE36"/>
    <mergeCell ref="A36:H36"/>
    <mergeCell ref="J36:AP36"/>
    <mergeCell ref="AQ36:BD36"/>
    <mergeCell ref="BE36:BR36"/>
    <mergeCell ref="BS36:CF36"/>
    <mergeCell ref="CG36:CT36"/>
    <mergeCell ref="A37:H37"/>
    <mergeCell ref="J37:AP37"/>
    <mergeCell ref="AQ37:BD37"/>
    <mergeCell ref="BE37:BR37"/>
    <mergeCell ref="BS37:CF37"/>
    <mergeCell ref="CG37:CT37"/>
    <mergeCell ref="CU39:DH39"/>
    <mergeCell ref="DY38:EN38"/>
    <mergeCell ref="DY39:EN39"/>
    <mergeCell ref="A38:H38"/>
    <mergeCell ref="J38:AP38"/>
    <mergeCell ref="AQ38:BD38"/>
    <mergeCell ref="BE38:BR38"/>
    <mergeCell ref="BS38:CF38"/>
    <mergeCell ref="CG38:CT38"/>
    <mergeCell ref="CU38:DH38"/>
    <mergeCell ref="A39:H39"/>
    <mergeCell ref="J39:AP39"/>
    <mergeCell ref="AQ39:BD39"/>
    <mergeCell ref="BE39:BR39"/>
    <mergeCell ref="BS39:CF39"/>
    <mergeCell ref="CG39:CT39"/>
    <mergeCell ref="CG15:CT15"/>
    <mergeCell ref="CU15:DH15"/>
    <mergeCell ref="DI15:DX15"/>
    <mergeCell ref="DI38:DX38"/>
    <mergeCell ref="DY15:EN15"/>
    <mergeCell ref="EO38:FE38"/>
    <mergeCell ref="DY37:EN37"/>
    <mergeCell ref="EO37:FE37"/>
    <mergeCell ref="DI36:DX36"/>
    <mergeCell ref="CU37:DH37"/>
    <mergeCell ref="CU24:DH24"/>
    <mergeCell ref="EO15:FE15"/>
    <mergeCell ref="DY24:EN24"/>
    <mergeCell ref="DI39:DX39"/>
    <mergeCell ref="EO39:FE39"/>
    <mergeCell ref="A15:H15"/>
    <mergeCell ref="J15:AP15"/>
    <mergeCell ref="AQ15:BD15"/>
    <mergeCell ref="BE15:BR15"/>
    <mergeCell ref="BS15:CF15"/>
    <mergeCell ref="A24:H24"/>
    <mergeCell ref="J24:AP24"/>
    <mergeCell ref="AQ24:BD24"/>
    <mergeCell ref="BE24:BR24"/>
    <mergeCell ref="BS24:CF24"/>
    <mergeCell ref="CG24:CT24"/>
    <mergeCell ref="AQ23:BD23"/>
    <mergeCell ref="BE23:BR23"/>
    <mergeCell ref="BS23:CF23"/>
    <mergeCell ref="CG23:CT23"/>
    <mergeCell ref="CU23:DH23"/>
    <mergeCell ref="DY23:EN23"/>
    <mergeCell ref="BE18:BR18"/>
    <mergeCell ref="BS18:CF18"/>
    <mergeCell ref="CG18:CT18"/>
    <mergeCell ref="A17:H17"/>
    <mergeCell ref="J17:AP17"/>
    <mergeCell ref="AQ17:BD17"/>
    <mergeCell ref="BE17:BR17"/>
    <mergeCell ref="BS17:CF17"/>
    <mergeCell ref="CG17:CT17"/>
    <mergeCell ref="EO24:FE24"/>
    <mergeCell ref="A23:H23"/>
    <mergeCell ref="J23:AP23"/>
    <mergeCell ref="CU17:DH17"/>
    <mergeCell ref="DI17:DX17"/>
    <mergeCell ref="DY17:EN17"/>
    <mergeCell ref="EO17:FE17"/>
    <mergeCell ref="A18:H18"/>
    <mergeCell ref="J18:AP18"/>
    <mergeCell ref="AQ18:BD18"/>
    <mergeCell ref="A30:H30"/>
    <mergeCell ref="J30:AP30"/>
    <mergeCell ref="AQ30:BD30"/>
    <mergeCell ref="BE30:BR30"/>
    <mergeCell ref="BS30:CF30"/>
    <mergeCell ref="CG30:CT30"/>
    <mergeCell ref="DI34:DX34"/>
    <mergeCell ref="DY34:EN34"/>
    <mergeCell ref="EO34:FE34"/>
    <mergeCell ref="CU18:DH18"/>
    <mergeCell ref="DI18:DX18"/>
    <mergeCell ref="DY18:EN18"/>
    <mergeCell ref="EO18:FE18"/>
    <mergeCell ref="DI23:DX23"/>
    <mergeCell ref="DI24:DX24"/>
    <mergeCell ref="EO23:FE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zoomScaleSheetLayoutView="100" zoomScalePageLayoutView="0" workbookViewId="0" topLeftCell="A1">
      <selection activeCell="BE10" sqref="BE10:BR10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4" t="s">
        <v>41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</row>
    <row r="4" spans="80:137" s="8" customFormat="1" ht="11.25">
      <c r="CB4" s="40" t="s">
        <v>6</v>
      </c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</row>
    <row r="5" spans="42:47" s="13" customFormat="1" ht="15.75">
      <c r="AP5" s="15" t="s">
        <v>66</v>
      </c>
      <c r="AQ5" s="41" t="s">
        <v>67</v>
      </c>
      <c r="AR5" s="41"/>
      <c r="AS5" s="41"/>
      <c r="AT5" s="41"/>
      <c r="AU5" s="13" t="s">
        <v>26</v>
      </c>
    </row>
    <row r="6" spans="1:161" s="13" customFormat="1" ht="21.75" customHeight="1">
      <c r="A6" s="29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7" spans="1:161" s="13" customFormat="1" ht="21.75" customHeight="1">
      <c r="A7" s="29" t="s">
        <v>136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</row>
    <row r="9" spans="1:161" s="16" customFormat="1" ht="28.5" customHeight="1">
      <c r="A9" s="54" t="s">
        <v>9</v>
      </c>
      <c r="B9" s="55"/>
      <c r="C9" s="55"/>
      <c r="D9" s="55"/>
      <c r="E9" s="55"/>
      <c r="F9" s="55"/>
      <c r="G9" s="55"/>
      <c r="H9" s="56"/>
      <c r="I9" s="54" t="s">
        <v>10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48" t="s">
        <v>13</v>
      </c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50"/>
      <c r="BS9" s="48" t="s">
        <v>14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50"/>
      <c r="DI9" s="48" t="s">
        <v>18</v>
      </c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s="16" customFormat="1" ht="66" customHeight="1">
      <c r="A10" s="57"/>
      <c r="B10" s="58"/>
      <c r="C10" s="58"/>
      <c r="D10" s="58"/>
      <c r="E10" s="58"/>
      <c r="F10" s="58"/>
      <c r="G10" s="58"/>
      <c r="H10" s="59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9"/>
      <c r="AQ10" s="48" t="s">
        <v>11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50"/>
      <c r="BE10" s="48" t="s">
        <v>12</v>
      </c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50"/>
      <c r="BS10" s="48" t="s">
        <v>15</v>
      </c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50"/>
      <c r="CG10" s="48" t="s">
        <v>16</v>
      </c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50"/>
      <c r="CU10" s="48" t="s">
        <v>17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50"/>
      <c r="DI10" s="48" t="s">
        <v>19</v>
      </c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48" t="s">
        <v>20</v>
      </c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50"/>
      <c r="EO10" s="48" t="s">
        <v>21</v>
      </c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16" customFormat="1" ht="12.75">
      <c r="A11" s="51" t="s">
        <v>0</v>
      </c>
      <c r="B11" s="52"/>
      <c r="C11" s="52"/>
      <c r="D11" s="52"/>
      <c r="E11" s="52"/>
      <c r="F11" s="52"/>
      <c r="G11" s="52"/>
      <c r="H11" s="53"/>
      <c r="I11" s="51" t="s">
        <v>1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51" t="s">
        <v>2</v>
      </c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3"/>
      <c r="BE11" s="51" t="s">
        <v>3</v>
      </c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3"/>
      <c r="BS11" s="51" t="s">
        <v>4</v>
      </c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3"/>
      <c r="CG11" s="51" t="s">
        <v>5</v>
      </c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3"/>
      <c r="CU11" s="51" t="s">
        <v>8</v>
      </c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3"/>
      <c r="DI11" s="51" t="s">
        <v>22</v>
      </c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3"/>
      <c r="DY11" s="51" t="s">
        <v>23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3"/>
      <c r="EO11" s="51" t="s">
        <v>24</v>
      </c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18" customFormat="1" ht="12.75">
      <c r="A12" s="37" t="s">
        <v>0</v>
      </c>
      <c r="B12" s="38"/>
      <c r="C12" s="38"/>
      <c r="D12" s="38"/>
      <c r="E12" s="38"/>
      <c r="F12" s="38"/>
      <c r="G12" s="38"/>
      <c r="H12" s="39"/>
      <c r="I12" s="17"/>
      <c r="J12" s="42" t="s">
        <v>27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7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/>
      <c r="BE12" s="37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9"/>
      <c r="BS12" s="36">
        <f>BS13+BS24+BS34+BS35</f>
        <v>108792.92566</v>
      </c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5"/>
      <c r="CG12" s="36">
        <f>CG13+CG24+CG34+CG35</f>
        <v>101877.7175</v>
      </c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3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5"/>
      <c r="DI12" s="33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5"/>
      <c r="DY12" s="33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5"/>
      <c r="EO12" s="33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5"/>
    </row>
    <row r="13" spans="1:161" s="18" customFormat="1" ht="38.25" customHeight="1">
      <c r="A13" s="37" t="s">
        <v>1</v>
      </c>
      <c r="B13" s="38"/>
      <c r="C13" s="38"/>
      <c r="D13" s="38"/>
      <c r="E13" s="38"/>
      <c r="F13" s="38"/>
      <c r="G13" s="38"/>
      <c r="H13" s="39"/>
      <c r="I13" s="17"/>
      <c r="J13" s="42" t="s">
        <v>28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37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7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9"/>
      <c r="BS13" s="36">
        <f>BS15+BS20+BS22</f>
        <v>91084.55566</v>
      </c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5"/>
      <c r="CG13" s="36">
        <f>CG15+CG20+CG22</f>
        <v>84169.3475</v>
      </c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5"/>
      <c r="CU13" s="33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5"/>
      <c r="DI13" s="33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5"/>
      <c r="DY13" s="33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5"/>
      <c r="EO13" s="33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5"/>
    </row>
    <row r="14" spans="1:161" s="16" customFormat="1" ht="12.75">
      <c r="A14" s="20" t="s">
        <v>29</v>
      </c>
      <c r="B14" s="21"/>
      <c r="C14" s="21"/>
      <c r="D14" s="21"/>
      <c r="E14" s="21"/>
      <c r="F14" s="21"/>
      <c r="G14" s="21"/>
      <c r="H14" s="22"/>
      <c r="I14" s="1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0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2"/>
      <c r="BS14" s="28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7"/>
      <c r="CG14" s="28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7"/>
      <c r="CU14" s="28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7"/>
      <c r="DI14" s="28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7"/>
      <c r="DY14" s="28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7"/>
      <c r="EO14" s="28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7"/>
    </row>
    <row r="15" spans="1:161" s="18" customFormat="1" ht="37.5" customHeight="1">
      <c r="A15" s="37" t="s">
        <v>2</v>
      </c>
      <c r="B15" s="38"/>
      <c r="C15" s="38"/>
      <c r="D15" s="38"/>
      <c r="E15" s="38"/>
      <c r="F15" s="38"/>
      <c r="G15" s="38"/>
      <c r="H15" s="39"/>
      <c r="I15" s="17"/>
      <c r="J15" s="42" t="s">
        <v>30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37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9"/>
      <c r="BE15" s="37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9"/>
      <c r="BS15" s="36">
        <f>SUM(BS16:CF19)</f>
        <v>43450.48816</v>
      </c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3"/>
      <c r="CG15" s="36">
        <f>SUM(CG16:CT19)</f>
        <v>36535.28</v>
      </c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3"/>
      <c r="CU15" s="45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7"/>
      <c r="DI15" s="33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5"/>
      <c r="DY15" s="33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5"/>
      <c r="EO15" s="33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6" customFormat="1" ht="76.5" customHeight="1">
      <c r="A16" s="20" t="s">
        <v>31</v>
      </c>
      <c r="B16" s="21"/>
      <c r="C16" s="21"/>
      <c r="D16" s="21"/>
      <c r="E16" s="21"/>
      <c r="F16" s="21"/>
      <c r="G16" s="21"/>
      <c r="H16" s="22"/>
      <c r="I16" s="19"/>
      <c r="J16" s="23" t="s">
        <v>60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  <c r="AQ16" s="20" t="s">
        <v>128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 t="s">
        <v>112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5">
        <f>'[2]Новосибирск'!$BS$18:$CF$18+CG16</f>
        <v>7555.1462200000005</v>
      </c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7"/>
      <c r="CG16" s="25">
        <f>'[1]TDSheet'!$Z$29</f>
        <v>6147.1</v>
      </c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7"/>
      <c r="CU16" s="30" t="s">
        <v>132</v>
      </c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2"/>
      <c r="DI16" s="28">
        <v>1.4425</v>
      </c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28" t="s">
        <v>109</v>
      </c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7"/>
      <c r="EO16" s="28">
        <v>3</v>
      </c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7"/>
    </row>
    <row r="17" spans="1:161" s="16" customFormat="1" ht="60" customHeight="1">
      <c r="A17" s="20" t="s">
        <v>83</v>
      </c>
      <c r="B17" s="21"/>
      <c r="C17" s="21"/>
      <c r="D17" s="21"/>
      <c r="E17" s="21"/>
      <c r="F17" s="21"/>
      <c r="G17" s="21"/>
      <c r="H17" s="22"/>
      <c r="I17" s="19"/>
      <c r="J17" s="23" t="s">
        <v>61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  <c r="AQ17" s="20" t="s">
        <v>128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  <c r="BE17" s="20" t="s">
        <v>112</v>
      </c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2"/>
      <c r="BS17" s="25">
        <f>'[2]Новосибирск'!$BS$19:$CF$19+CG17</f>
        <v>1487.46773</v>
      </c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7"/>
      <c r="CG17" s="25">
        <f>'[1]TDSheet'!$Z$32</f>
        <v>994.27</v>
      </c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7"/>
      <c r="CU17" s="30" t="s">
        <v>132</v>
      </c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2"/>
      <c r="DI17" s="28">
        <v>0.1015</v>
      </c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7"/>
      <c r="DY17" s="28" t="s">
        <v>109</v>
      </c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7"/>
      <c r="EO17" s="28" t="s">
        <v>106</v>
      </c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7"/>
    </row>
    <row r="18" spans="1:161" s="16" customFormat="1" ht="55.5" customHeight="1">
      <c r="A18" s="20" t="s">
        <v>90</v>
      </c>
      <c r="B18" s="21"/>
      <c r="C18" s="21"/>
      <c r="D18" s="21"/>
      <c r="E18" s="21"/>
      <c r="F18" s="21"/>
      <c r="G18" s="21"/>
      <c r="H18" s="22"/>
      <c r="I18" s="19"/>
      <c r="J18" s="23" t="s">
        <v>62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4"/>
      <c r="AQ18" s="20" t="s">
        <v>128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0" t="s">
        <v>112</v>
      </c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25">
        <f>'[2]Новосибирск'!$BS$20:$CF$20+CG18</f>
        <v>33712.68334</v>
      </c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7"/>
      <c r="CG18" s="25">
        <f>'[1]TDSheet'!$Z$35</f>
        <v>29358.87</v>
      </c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7"/>
      <c r="CU18" s="30" t="s">
        <v>132</v>
      </c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2"/>
      <c r="DI18" s="28">
        <v>6.9</v>
      </c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7"/>
      <c r="DY18" s="28" t="s">
        <v>110</v>
      </c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7"/>
      <c r="EO18" s="28">
        <v>1</v>
      </c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7"/>
    </row>
    <row r="19" spans="1:161" s="16" customFormat="1" ht="91.5" customHeight="1">
      <c r="A19" s="20" t="s">
        <v>91</v>
      </c>
      <c r="B19" s="21"/>
      <c r="C19" s="21"/>
      <c r="D19" s="21"/>
      <c r="E19" s="21"/>
      <c r="F19" s="21"/>
      <c r="G19" s="21"/>
      <c r="H19" s="22"/>
      <c r="I19" s="19"/>
      <c r="J19" s="23" t="s">
        <v>63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/>
      <c r="AQ19" s="20" t="s">
        <v>129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  <c r="BE19" s="20" t="s">
        <v>121</v>
      </c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2"/>
      <c r="BS19" s="25">
        <f>'[2]Новосибирск'!$BS$16:$CF$16+CG19</f>
        <v>695.19087</v>
      </c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7"/>
      <c r="CG19" s="25">
        <f>'[1]TDSheet'!$Z$105</f>
        <v>35.04</v>
      </c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7"/>
      <c r="CU19" s="28" t="s">
        <v>46</v>
      </c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7"/>
      <c r="DI19" s="28" t="s">
        <v>106</v>
      </c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7"/>
      <c r="DY19" s="28" t="s">
        <v>106</v>
      </c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7"/>
      <c r="EO19" s="28" t="s">
        <v>106</v>
      </c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7"/>
    </row>
    <row r="20" spans="1:161" s="18" customFormat="1" ht="12.75">
      <c r="A20" s="37" t="s">
        <v>3</v>
      </c>
      <c r="B20" s="38"/>
      <c r="C20" s="38"/>
      <c r="D20" s="38"/>
      <c r="E20" s="38"/>
      <c r="F20" s="38"/>
      <c r="G20" s="38"/>
      <c r="H20" s="39"/>
      <c r="I20" s="17"/>
      <c r="J20" s="42" t="s">
        <v>32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/>
      <c r="AQ20" s="37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9"/>
      <c r="BE20" s="37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9"/>
      <c r="BS20" s="36">
        <f>SUM(BS21:CF21)</f>
        <v>47634.0675</v>
      </c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5"/>
      <c r="CG20" s="36">
        <f>SUM(CG21:CT21)</f>
        <v>47634.0675</v>
      </c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5"/>
      <c r="CU20" s="33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5"/>
      <c r="DI20" s="33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5"/>
      <c r="DY20" s="33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5"/>
      <c r="EO20" s="33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</row>
    <row r="21" spans="1:161" s="16" customFormat="1" ht="102" customHeight="1">
      <c r="A21" s="20" t="s">
        <v>33</v>
      </c>
      <c r="B21" s="21"/>
      <c r="C21" s="21"/>
      <c r="D21" s="21"/>
      <c r="E21" s="21"/>
      <c r="F21" s="21"/>
      <c r="G21" s="21"/>
      <c r="H21" s="22"/>
      <c r="I21" s="19"/>
      <c r="J21" s="23" t="s">
        <v>43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4"/>
      <c r="AQ21" s="20" t="s">
        <v>117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0" t="s">
        <v>112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2"/>
      <c r="BS21" s="25">
        <f>CG21</f>
        <v>47634.0675</v>
      </c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7"/>
      <c r="CG21" s="25">
        <f>'[1]TDSheet'!$Z$60</f>
        <v>47634.0675</v>
      </c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7"/>
      <c r="CU21" s="30" t="s">
        <v>133</v>
      </c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2"/>
      <c r="DI21" s="28" t="s">
        <v>106</v>
      </c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7"/>
      <c r="DY21" s="28" t="s">
        <v>106</v>
      </c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7"/>
      <c r="EO21" s="28" t="s">
        <v>106</v>
      </c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7"/>
    </row>
    <row r="22" spans="1:161" s="18" customFormat="1" ht="29.25" customHeight="1">
      <c r="A22" s="37" t="s">
        <v>4</v>
      </c>
      <c r="B22" s="38"/>
      <c r="C22" s="38"/>
      <c r="D22" s="38"/>
      <c r="E22" s="38"/>
      <c r="F22" s="38"/>
      <c r="G22" s="38"/>
      <c r="H22" s="39"/>
      <c r="I22" s="17"/>
      <c r="J22" s="42" t="s">
        <v>34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37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9"/>
      <c r="BE22" s="37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9"/>
      <c r="BS22" s="36">
        <f>SUM(BS23:CF23)</f>
        <v>0</v>
      </c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5"/>
      <c r="CG22" s="36">
        <f>SUM(CG23:CT23)</f>
        <v>0</v>
      </c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5"/>
      <c r="CU22" s="36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5"/>
      <c r="DI22" s="33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5"/>
      <c r="DY22" s="33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5"/>
      <c r="EO22" s="33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5"/>
    </row>
    <row r="23" spans="1:161" s="16" customFormat="1" ht="16.5" customHeight="1">
      <c r="A23" s="20" t="s">
        <v>35</v>
      </c>
      <c r="B23" s="21"/>
      <c r="C23" s="21"/>
      <c r="D23" s="21"/>
      <c r="E23" s="21"/>
      <c r="F23" s="21"/>
      <c r="G23" s="21"/>
      <c r="H23" s="22"/>
      <c r="I23" s="1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2"/>
      <c r="BS23" s="25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7"/>
      <c r="CG23" s="25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7"/>
      <c r="CU23" s="28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7"/>
      <c r="DI23" s="28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7"/>
      <c r="DY23" s="28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7"/>
      <c r="EO23" s="28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7"/>
    </row>
    <row r="24" spans="1:161" s="18" customFormat="1" ht="38.25" customHeight="1">
      <c r="A24" s="37" t="s">
        <v>5</v>
      </c>
      <c r="B24" s="38"/>
      <c r="C24" s="38"/>
      <c r="D24" s="38"/>
      <c r="E24" s="38"/>
      <c r="F24" s="38"/>
      <c r="G24" s="38"/>
      <c r="H24" s="39"/>
      <c r="I24" s="17"/>
      <c r="J24" s="42" t="s">
        <v>36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37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37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9"/>
      <c r="BS24" s="36">
        <f>SUM(BS25:CF33)</f>
        <v>17708.37</v>
      </c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5"/>
      <c r="CG24" s="36">
        <f>SUM(CG25:CT33)</f>
        <v>17708.37</v>
      </c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5"/>
      <c r="CU24" s="33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5"/>
      <c r="DI24" s="33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5"/>
      <c r="DY24" s="33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5"/>
      <c r="EO24" s="33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16" customFormat="1" ht="31.5" customHeight="1">
      <c r="A25" s="20" t="s">
        <v>37</v>
      </c>
      <c r="B25" s="21"/>
      <c r="C25" s="21"/>
      <c r="D25" s="21"/>
      <c r="E25" s="21"/>
      <c r="F25" s="21"/>
      <c r="G25" s="21"/>
      <c r="H25" s="22"/>
      <c r="I25" s="19"/>
      <c r="J25" s="23" t="s">
        <v>77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2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2"/>
      <c r="BS25" s="25">
        <f aca="true" t="shared" si="0" ref="BS25:BS33">CG25</f>
        <v>3056.24</v>
      </c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7"/>
      <c r="CG25" s="25">
        <f>'[1]TDSheet'!$Z$122</f>
        <v>3056.24</v>
      </c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7"/>
      <c r="CU25" s="30" t="s">
        <v>46</v>
      </c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2"/>
      <c r="DI25" s="28" t="s">
        <v>106</v>
      </c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7"/>
      <c r="DY25" s="28" t="s">
        <v>106</v>
      </c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7"/>
      <c r="EO25" s="28" t="s">
        <v>106</v>
      </c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7"/>
    </row>
    <row r="26" spans="1:161" s="16" customFormat="1" ht="31.5" customHeight="1">
      <c r="A26" s="20" t="s">
        <v>86</v>
      </c>
      <c r="B26" s="21"/>
      <c r="C26" s="21"/>
      <c r="D26" s="21"/>
      <c r="E26" s="21"/>
      <c r="F26" s="21"/>
      <c r="G26" s="21"/>
      <c r="H26" s="22"/>
      <c r="I26" s="19"/>
      <c r="J26" s="23" t="s">
        <v>97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4"/>
      <c r="AQ26" s="20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2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2"/>
      <c r="BS26" s="25">
        <f t="shared" si="0"/>
        <v>1098.02</v>
      </c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7"/>
      <c r="CG26" s="25">
        <f>'[1]TDSheet'!$Z$115</f>
        <v>1098.02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7"/>
      <c r="CU26" s="30" t="s">
        <v>46</v>
      </c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2"/>
      <c r="DI26" s="28" t="s">
        <v>106</v>
      </c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7"/>
      <c r="DY26" s="28" t="s">
        <v>106</v>
      </c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7"/>
      <c r="EO26" s="28" t="s">
        <v>106</v>
      </c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7"/>
    </row>
    <row r="27" spans="1:161" s="16" customFormat="1" ht="31.5" customHeight="1">
      <c r="A27" s="20" t="s">
        <v>86</v>
      </c>
      <c r="B27" s="21"/>
      <c r="C27" s="21"/>
      <c r="D27" s="21"/>
      <c r="E27" s="21"/>
      <c r="F27" s="21"/>
      <c r="G27" s="21"/>
      <c r="H27" s="22"/>
      <c r="I27" s="19"/>
      <c r="J27" s="23" t="s">
        <v>100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4"/>
      <c r="AQ27" s="2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2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2"/>
      <c r="BS27" s="25">
        <f t="shared" si="0"/>
        <v>1285.24</v>
      </c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7"/>
      <c r="CG27" s="25">
        <f>'[1]TDSheet'!$Z$117</f>
        <v>1285.24</v>
      </c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7"/>
      <c r="CU27" s="30" t="s">
        <v>46</v>
      </c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2"/>
      <c r="DI27" s="28" t="s">
        <v>106</v>
      </c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7"/>
      <c r="DY27" s="28" t="s">
        <v>106</v>
      </c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7"/>
      <c r="EO27" s="28" t="s">
        <v>106</v>
      </c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7"/>
    </row>
    <row r="28" spans="1:161" s="16" customFormat="1" ht="52.5" customHeight="1">
      <c r="A28" s="20" t="s">
        <v>86</v>
      </c>
      <c r="B28" s="21"/>
      <c r="C28" s="21"/>
      <c r="D28" s="21"/>
      <c r="E28" s="21"/>
      <c r="F28" s="21"/>
      <c r="G28" s="21"/>
      <c r="H28" s="22"/>
      <c r="I28" s="19"/>
      <c r="J28" s="23" t="s">
        <v>101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/>
      <c r="AQ28" s="20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2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2"/>
      <c r="BS28" s="25">
        <f>CG28</f>
        <v>1716.36</v>
      </c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7"/>
      <c r="CG28" s="25">
        <f>'[1]TDSheet'!$Z$119</f>
        <v>1716.36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7"/>
      <c r="CU28" s="30" t="s">
        <v>46</v>
      </c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2"/>
      <c r="DI28" s="28" t="s">
        <v>106</v>
      </c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7"/>
      <c r="DY28" s="28" t="s">
        <v>106</v>
      </c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7"/>
      <c r="EO28" s="28" t="s">
        <v>106</v>
      </c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7"/>
    </row>
    <row r="29" spans="1:161" s="16" customFormat="1" ht="31.5" customHeight="1">
      <c r="A29" s="20" t="s">
        <v>86</v>
      </c>
      <c r="B29" s="21"/>
      <c r="C29" s="21"/>
      <c r="D29" s="21"/>
      <c r="E29" s="21"/>
      <c r="F29" s="21"/>
      <c r="G29" s="21"/>
      <c r="H29" s="22"/>
      <c r="I29" s="19"/>
      <c r="J29" s="23" t="s">
        <v>47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4"/>
      <c r="AQ29" s="20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2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2"/>
      <c r="BS29" s="25">
        <f t="shared" si="0"/>
        <v>3369.88</v>
      </c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7"/>
      <c r="CG29" s="25">
        <f>'[1]TDSheet'!$Z$123</f>
        <v>3369.88</v>
      </c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7"/>
      <c r="CU29" s="30" t="s">
        <v>46</v>
      </c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2"/>
      <c r="DI29" s="28" t="s">
        <v>106</v>
      </c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7"/>
      <c r="DY29" s="28" t="s">
        <v>106</v>
      </c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7"/>
      <c r="EO29" s="28" t="s">
        <v>106</v>
      </c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7"/>
    </row>
    <row r="30" spans="1:161" s="16" customFormat="1" ht="31.5" customHeight="1">
      <c r="A30" s="20" t="s">
        <v>87</v>
      </c>
      <c r="B30" s="21"/>
      <c r="C30" s="21"/>
      <c r="D30" s="21"/>
      <c r="E30" s="21"/>
      <c r="F30" s="21"/>
      <c r="G30" s="21"/>
      <c r="H30" s="22"/>
      <c r="I30" s="19"/>
      <c r="J30" s="23" t="s">
        <v>78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2"/>
      <c r="BE30" s="20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2"/>
      <c r="BS30" s="25">
        <f t="shared" si="0"/>
        <v>1096.8999999999996</v>
      </c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7"/>
      <c r="CG30" s="25">
        <f>SUM('[1]TDSheet'!$Z$113:$Z$123)-'[1]TDSheet'!$Z$115-'[1]TDSheet'!$Z$117-'[1]TDSheet'!$Z$119-'[1]TDSheet'!$Z$122-'[1]TDSheet'!$Z$123</f>
        <v>1096.8999999999996</v>
      </c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7"/>
      <c r="CU30" s="30" t="s">
        <v>46</v>
      </c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2"/>
      <c r="DI30" s="28" t="s">
        <v>106</v>
      </c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7"/>
      <c r="DY30" s="28" t="s">
        <v>106</v>
      </c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7"/>
      <c r="EO30" s="28" t="s">
        <v>106</v>
      </c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7"/>
    </row>
    <row r="31" spans="1:161" s="16" customFormat="1" ht="28.5" customHeight="1">
      <c r="A31" s="20" t="s">
        <v>88</v>
      </c>
      <c r="B31" s="21"/>
      <c r="C31" s="21"/>
      <c r="D31" s="21"/>
      <c r="E31" s="21"/>
      <c r="F31" s="21"/>
      <c r="G31" s="21"/>
      <c r="H31" s="22"/>
      <c r="I31" s="19"/>
      <c r="J31" s="23" t="s">
        <v>71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2"/>
      <c r="BE31" s="20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2"/>
      <c r="BS31" s="25">
        <f t="shared" si="0"/>
        <v>1909.08</v>
      </c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7"/>
      <c r="CG31" s="25">
        <f>'[1]TDSheet'!$Z$130</f>
        <v>1909.08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7"/>
      <c r="CU31" s="28" t="s">
        <v>46</v>
      </c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7"/>
      <c r="DI31" s="28" t="s">
        <v>106</v>
      </c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7"/>
      <c r="DY31" s="28" t="s">
        <v>106</v>
      </c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7"/>
      <c r="EO31" s="28" t="s">
        <v>106</v>
      </c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7"/>
    </row>
    <row r="32" spans="1:161" s="16" customFormat="1" ht="28.5" customHeight="1">
      <c r="A32" s="20" t="s">
        <v>89</v>
      </c>
      <c r="B32" s="21"/>
      <c r="C32" s="21"/>
      <c r="D32" s="21"/>
      <c r="E32" s="21"/>
      <c r="F32" s="21"/>
      <c r="G32" s="21"/>
      <c r="H32" s="22"/>
      <c r="I32" s="19"/>
      <c r="J32" s="23" t="s">
        <v>50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2"/>
      <c r="BE32" s="20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2"/>
      <c r="BS32" s="25">
        <f t="shared" si="0"/>
        <v>1289.99</v>
      </c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7"/>
      <c r="CG32" s="25">
        <f>'[1]TDSheet'!$Z$137+'[1]TDSheet'!$Z$141+'[1]TDSheet'!$Z$142</f>
        <v>1289.99</v>
      </c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7"/>
      <c r="CU32" s="28" t="s">
        <v>46</v>
      </c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7"/>
      <c r="DI32" s="28" t="s">
        <v>106</v>
      </c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7"/>
      <c r="DY32" s="28" t="s">
        <v>106</v>
      </c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7"/>
      <c r="EO32" s="28" t="s">
        <v>106</v>
      </c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7"/>
    </row>
    <row r="33" spans="1:161" s="16" customFormat="1" ht="28.5" customHeight="1">
      <c r="A33" s="20" t="s">
        <v>96</v>
      </c>
      <c r="B33" s="21"/>
      <c r="C33" s="21"/>
      <c r="D33" s="21"/>
      <c r="E33" s="21"/>
      <c r="F33" s="21"/>
      <c r="G33" s="21"/>
      <c r="H33" s="22"/>
      <c r="I33" s="19"/>
      <c r="J33" s="23" t="s">
        <v>51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2"/>
      <c r="BE33" s="20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2"/>
      <c r="BS33" s="25">
        <f t="shared" si="0"/>
        <v>2886.66</v>
      </c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7"/>
      <c r="CG33" s="25">
        <f>'[1]TDSheet'!$Z$144+'[1]TDSheet'!$Z$146+'[1]TDSheet'!$Z$148</f>
        <v>2886.66</v>
      </c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7"/>
      <c r="CU33" s="28" t="s">
        <v>46</v>
      </c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7"/>
      <c r="DI33" s="28" t="s">
        <v>106</v>
      </c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7"/>
      <c r="DY33" s="28" t="s">
        <v>106</v>
      </c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7"/>
      <c r="EO33" s="28" t="s">
        <v>106</v>
      </c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7"/>
    </row>
    <row r="34" spans="1:161" s="18" customFormat="1" ht="25.5" customHeight="1">
      <c r="A34" s="37" t="s">
        <v>8</v>
      </c>
      <c r="B34" s="38"/>
      <c r="C34" s="38"/>
      <c r="D34" s="38"/>
      <c r="E34" s="38"/>
      <c r="F34" s="38"/>
      <c r="G34" s="38"/>
      <c r="H34" s="39"/>
      <c r="I34" s="17"/>
      <c r="J34" s="42" t="s">
        <v>38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/>
      <c r="AQ34" s="37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9"/>
      <c r="BE34" s="37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9"/>
      <c r="BS34" s="36">
        <v>0</v>
      </c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5"/>
      <c r="CG34" s="36">
        <v>0</v>
      </c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5"/>
      <c r="CU34" s="33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5"/>
      <c r="DI34" s="33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5"/>
      <c r="DY34" s="33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5"/>
      <c r="EO34" s="33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</row>
    <row r="35" spans="1:161" s="18" customFormat="1" ht="25.5" customHeight="1">
      <c r="A35" s="37" t="s">
        <v>22</v>
      </c>
      <c r="B35" s="38"/>
      <c r="C35" s="38"/>
      <c r="D35" s="38"/>
      <c r="E35" s="38"/>
      <c r="F35" s="38"/>
      <c r="G35" s="38"/>
      <c r="H35" s="39"/>
      <c r="I35" s="17"/>
      <c r="J35" s="42" t="s">
        <v>39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3"/>
      <c r="AQ35" s="37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9"/>
      <c r="BE35" s="37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9"/>
      <c r="BS35" s="36">
        <v>0</v>
      </c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5"/>
      <c r="CG35" s="36">
        <v>0</v>
      </c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5"/>
      <c r="CU35" s="33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5"/>
      <c r="DI35" s="33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5"/>
      <c r="DY35" s="33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5"/>
      <c r="EO35" s="33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</row>
  </sheetData>
  <sheetProtection/>
  <mergeCells count="268">
    <mergeCell ref="A6:FE6"/>
    <mergeCell ref="CB3:EG3"/>
    <mergeCell ref="CB4:EG4"/>
    <mergeCell ref="AQ5:AT5"/>
    <mergeCell ref="A9:H10"/>
    <mergeCell ref="I9:AP10"/>
    <mergeCell ref="AQ9:BR9"/>
    <mergeCell ref="BS9:DH9"/>
    <mergeCell ref="DI9:FE9"/>
    <mergeCell ref="AQ10:BD10"/>
    <mergeCell ref="BE10:BR10"/>
    <mergeCell ref="BS10:CF10"/>
    <mergeCell ref="CG10:CT10"/>
    <mergeCell ref="CU10:DH10"/>
    <mergeCell ref="DI10:DX10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A19:H19"/>
    <mergeCell ref="J19:AP19"/>
    <mergeCell ref="AQ19:BD19"/>
    <mergeCell ref="BE19:BR19"/>
    <mergeCell ref="BS19:CF19"/>
    <mergeCell ref="CG19:CT19"/>
    <mergeCell ref="CU16:DH16"/>
    <mergeCell ref="CG20:CT20"/>
    <mergeCell ref="CU20:DH20"/>
    <mergeCell ref="DI20:DX20"/>
    <mergeCell ref="DY20:EN20"/>
    <mergeCell ref="EO19:FE19"/>
    <mergeCell ref="EO15:FE15"/>
    <mergeCell ref="CU19:DH19"/>
    <mergeCell ref="DI19:DX19"/>
    <mergeCell ref="DY19:EN19"/>
    <mergeCell ref="CU17:DH17"/>
    <mergeCell ref="CU21:DH21"/>
    <mergeCell ref="DI21:DX21"/>
    <mergeCell ref="DY21:EN21"/>
    <mergeCell ref="EO32:FE32"/>
    <mergeCell ref="EO20:FE20"/>
    <mergeCell ref="A20:H20"/>
    <mergeCell ref="J20:AP20"/>
    <mergeCell ref="AQ20:BD20"/>
    <mergeCell ref="BE20:BR20"/>
    <mergeCell ref="BS20:CF20"/>
    <mergeCell ref="A21:H21"/>
    <mergeCell ref="J21:AP21"/>
    <mergeCell ref="AQ21:BD21"/>
    <mergeCell ref="BE21:BR21"/>
    <mergeCell ref="BS21:CF21"/>
    <mergeCell ref="CG21:CT21"/>
    <mergeCell ref="EO21:FE21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25:FE25"/>
    <mergeCell ref="A31:H31"/>
    <mergeCell ref="J31:AP31"/>
    <mergeCell ref="AQ31:BD31"/>
    <mergeCell ref="BE31:BR31"/>
    <mergeCell ref="BS31:CF31"/>
    <mergeCell ref="CG31:CT31"/>
    <mergeCell ref="DI29:DX29"/>
    <mergeCell ref="DY29:EN29"/>
    <mergeCell ref="EO29:FE29"/>
    <mergeCell ref="DY22:EN22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A22:H22"/>
    <mergeCell ref="J22:AP22"/>
    <mergeCell ref="AQ22:BD22"/>
    <mergeCell ref="BE22:BR22"/>
    <mergeCell ref="BS22:CF22"/>
    <mergeCell ref="CG22:CT22"/>
    <mergeCell ref="A23:H23"/>
    <mergeCell ref="J23:AP23"/>
    <mergeCell ref="AQ23:BD23"/>
    <mergeCell ref="BE23:BR23"/>
    <mergeCell ref="BS23:CF23"/>
    <mergeCell ref="CG23:CT23"/>
    <mergeCell ref="CU24:DH24"/>
    <mergeCell ref="DI24:DX24"/>
    <mergeCell ref="DY24:EN24"/>
    <mergeCell ref="EO23:FE23"/>
    <mergeCell ref="EO22:FE22"/>
    <mergeCell ref="CU23:DH23"/>
    <mergeCell ref="DI23:DX23"/>
    <mergeCell ref="DY23:EN23"/>
    <mergeCell ref="CU22:DH22"/>
    <mergeCell ref="DI22:DX22"/>
    <mergeCell ref="A24:H24"/>
    <mergeCell ref="J24:AP24"/>
    <mergeCell ref="AQ24:BD24"/>
    <mergeCell ref="BE24:BR24"/>
    <mergeCell ref="BS24:CF24"/>
    <mergeCell ref="CG24:CT24"/>
    <mergeCell ref="A34:H34"/>
    <mergeCell ref="CG33:CT33"/>
    <mergeCell ref="CU33:DH33"/>
    <mergeCell ref="DI33:DX33"/>
    <mergeCell ref="DY33:EN33"/>
    <mergeCell ref="EO24:FE24"/>
    <mergeCell ref="A30:H30"/>
    <mergeCell ref="J30:AP30"/>
    <mergeCell ref="AQ30:BD30"/>
    <mergeCell ref="BE30:BR30"/>
    <mergeCell ref="EO33:FE33"/>
    <mergeCell ref="EO30:FE30"/>
    <mergeCell ref="A33:H33"/>
    <mergeCell ref="J33:AP33"/>
    <mergeCell ref="AQ33:BD33"/>
    <mergeCell ref="BE33:BR33"/>
    <mergeCell ref="BS33:CF33"/>
    <mergeCell ref="BS30:CF30"/>
    <mergeCell ref="CG30:CT30"/>
    <mergeCell ref="CU30:DH30"/>
    <mergeCell ref="J34:AP34"/>
    <mergeCell ref="AQ34:BD34"/>
    <mergeCell ref="BE34:BR34"/>
    <mergeCell ref="BS34:CF34"/>
    <mergeCell ref="CG34:CT34"/>
    <mergeCell ref="EO34:FE34"/>
    <mergeCell ref="DI34:DX34"/>
    <mergeCell ref="DY34:EN34"/>
    <mergeCell ref="CU34:DH34"/>
    <mergeCell ref="CU35:DH35"/>
    <mergeCell ref="DI35:DX35"/>
    <mergeCell ref="DY35:EN35"/>
    <mergeCell ref="EO35:FE35"/>
    <mergeCell ref="A35:H35"/>
    <mergeCell ref="J35:AP35"/>
    <mergeCell ref="AQ35:BD35"/>
    <mergeCell ref="BE35:BR35"/>
    <mergeCell ref="BS35:CF35"/>
    <mergeCell ref="CG35:CT35"/>
    <mergeCell ref="CU31:DH31"/>
    <mergeCell ref="DI31:DX31"/>
    <mergeCell ref="DY31:EN31"/>
    <mergeCell ref="EO31:FE31"/>
    <mergeCell ref="DI30:DX30"/>
    <mergeCell ref="DY30:EN30"/>
    <mergeCell ref="A17:H17"/>
    <mergeCell ref="J17:AP17"/>
    <mergeCell ref="AQ17:BD17"/>
    <mergeCell ref="BE17:BR17"/>
    <mergeCell ref="BS17:CF17"/>
    <mergeCell ref="CG17:CT17"/>
    <mergeCell ref="CU29:DH29"/>
    <mergeCell ref="DI17:DX17"/>
    <mergeCell ref="DY17:EN17"/>
    <mergeCell ref="EO17:FE17"/>
    <mergeCell ref="A16:H16"/>
    <mergeCell ref="J16:AP16"/>
    <mergeCell ref="AQ16:BD16"/>
    <mergeCell ref="BE16:BR16"/>
    <mergeCell ref="BS16:CF16"/>
    <mergeCell ref="CG16:CT16"/>
    <mergeCell ref="DY18:EN18"/>
    <mergeCell ref="DI16:DX16"/>
    <mergeCell ref="DY16:EN16"/>
    <mergeCell ref="EO16:FE16"/>
    <mergeCell ref="A29:H29"/>
    <mergeCell ref="J29:AP29"/>
    <mergeCell ref="AQ29:BD29"/>
    <mergeCell ref="BE29:BR29"/>
    <mergeCell ref="BS29:CF29"/>
    <mergeCell ref="CG29:CT29"/>
    <mergeCell ref="DY28:EN28"/>
    <mergeCell ref="A7:FE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26:EN26"/>
    <mergeCell ref="EO18:FE18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7:EN27"/>
    <mergeCell ref="EO28:FE28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EO27:FE27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A8" sqref="A8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4" t="s">
        <v>41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</row>
    <row r="4" spans="80:137" s="8" customFormat="1" ht="11.25">
      <c r="CB4" s="40" t="s">
        <v>6</v>
      </c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</row>
    <row r="5" spans="42:47" s="13" customFormat="1" ht="15.75">
      <c r="AP5" s="15" t="s">
        <v>66</v>
      </c>
      <c r="AQ5" s="41" t="s">
        <v>67</v>
      </c>
      <c r="AR5" s="41"/>
      <c r="AS5" s="41"/>
      <c r="AT5" s="41"/>
      <c r="AU5" s="13" t="s">
        <v>26</v>
      </c>
    </row>
    <row r="6" spans="1:161" s="13" customFormat="1" ht="21.75" customHeight="1">
      <c r="A6" s="29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7" spans="1:161" s="13" customFormat="1" ht="21.75" customHeight="1">
      <c r="A7" s="29" t="s">
        <v>137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</row>
    <row r="9" spans="1:161" s="16" customFormat="1" ht="28.5" customHeight="1">
      <c r="A9" s="54" t="s">
        <v>9</v>
      </c>
      <c r="B9" s="55"/>
      <c r="C9" s="55"/>
      <c r="D9" s="55"/>
      <c r="E9" s="55"/>
      <c r="F9" s="55"/>
      <c r="G9" s="55"/>
      <c r="H9" s="56"/>
      <c r="I9" s="54" t="s">
        <v>10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48" t="s">
        <v>13</v>
      </c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50"/>
      <c r="BS9" s="48" t="s">
        <v>14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50"/>
      <c r="DI9" s="48" t="s">
        <v>18</v>
      </c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s="16" customFormat="1" ht="66" customHeight="1">
      <c r="A10" s="57"/>
      <c r="B10" s="58"/>
      <c r="C10" s="58"/>
      <c r="D10" s="58"/>
      <c r="E10" s="58"/>
      <c r="F10" s="58"/>
      <c r="G10" s="58"/>
      <c r="H10" s="59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9"/>
      <c r="AQ10" s="48" t="s">
        <v>11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50"/>
      <c r="BE10" s="48" t="s">
        <v>12</v>
      </c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50"/>
      <c r="BS10" s="48" t="s">
        <v>15</v>
      </c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50"/>
      <c r="CG10" s="48" t="s">
        <v>16</v>
      </c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50"/>
      <c r="CU10" s="48" t="s">
        <v>17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50"/>
      <c r="DI10" s="48" t="s">
        <v>19</v>
      </c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48" t="s">
        <v>20</v>
      </c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50"/>
      <c r="EO10" s="48" t="s">
        <v>21</v>
      </c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16" customFormat="1" ht="12.75">
      <c r="A11" s="51" t="s">
        <v>0</v>
      </c>
      <c r="B11" s="52"/>
      <c r="C11" s="52"/>
      <c r="D11" s="52"/>
      <c r="E11" s="52"/>
      <c r="F11" s="52"/>
      <c r="G11" s="52"/>
      <c r="H11" s="53"/>
      <c r="I11" s="51" t="s">
        <v>1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51" t="s">
        <v>2</v>
      </c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3"/>
      <c r="BE11" s="51" t="s">
        <v>3</v>
      </c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3"/>
      <c r="BS11" s="51" t="s">
        <v>4</v>
      </c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3"/>
      <c r="CG11" s="51" t="s">
        <v>5</v>
      </c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3"/>
      <c r="CU11" s="51" t="s">
        <v>8</v>
      </c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3"/>
      <c r="DI11" s="51" t="s">
        <v>22</v>
      </c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3"/>
      <c r="DY11" s="51" t="s">
        <v>23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3"/>
      <c r="EO11" s="51" t="s">
        <v>24</v>
      </c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18" customFormat="1" ht="12.75">
      <c r="A12" s="37" t="s">
        <v>0</v>
      </c>
      <c r="B12" s="38"/>
      <c r="C12" s="38"/>
      <c r="D12" s="38"/>
      <c r="E12" s="38"/>
      <c r="F12" s="38"/>
      <c r="G12" s="38"/>
      <c r="H12" s="39"/>
      <c r="I12" s="17"/>
      <c r="J12" s="42" t="s">
        <v>27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7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/>
      <c r="BE12" s="37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9"/>
      <c r="BS12" s="36">
        <f>BS13+BS21+BS23+BS24</f>
        <v>0</v>
      </c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5"/>
      <c r="CG12" s="36">
        <f>CG13+CG21+CG23+CG24</f>
        <v>0</v>
      </c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3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5"/>
      <c r="DI12" s="33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5"/>
      <c r="DY12" s="33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5"/>
      <c r="EO12" s="33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5"/>
    </row>
    <row r="13" spans="1:161" s="18" customFormat="1" ht="38.25" customHeight="1">
      <c r="A13" s="37" t="s">
        <v>1</v>
      </c>
      <c r="B13" s="38"/>
      <c r="C13" s="38"/>
      <c r="D13" s="38"/>
      <c r="E13" s="38"/>
      <c r="F13" s="38"/>
      <c r="G13" s="38"/>
      <c r="H13" s="39"/>
      <c r="I13" s="17"/>
      <c r="J13" s="42" t="s">
        <v>28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37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7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9"/>
      <c r="BS13" s="36">
        <f>BS15+BS17+BS19</f>
        <v>0</v>
      </c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5"/>
      <c r="CG13" s="36">
        <f>CG15+CG17+CG19</f>
        <v>0</v>
      </c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5"/>
      <c r="CU13" s="33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5"/>
      <c r="DI13" s="33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5"/>
      <c r="DY13" s="33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5"/>
      <c r="EO13" s="33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5"/>
    </row>
    <row r="14" spans="1:161" s="16" customFormat="1" ht="12.75">
      <c r="A14" s="20" t="s">
        <v>29</v>
      </c>
      <c r="B14" s="21"/>
      <c r="C14" s="21"/>
      <c r="D14" s="21"/>
      <c r="E14" s="21"/>
      <c r="F14" s="21"/>
      <c r="G14" s="21"/>
      <c r="H14" s="22"/>
      <c r="I14" s="1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0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2"/>
      <c r="BS14" s="28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7"/>
      <c r="CG14" s="28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7"/>
      <c r="CU14" s="28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7"/>
      <c r="DI14" s="28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7"/>
      <c r="DY14" s="28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7"/>
      <c r="EO14" s="28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7"/>
    </row>
    <row r="15" spans="1:161" s="18" customFormat="1" ht="37.5" customHeight="1">
      <c r="A15" s="37" t="s">
        <v>2</v>
      </c>
      <c r="B15" s="38"/>
      <c r="C15" s="38"/>
      <c r="D15" s="38"/>
      <c r="E15" s="38"/>
      <c r="F15" s="38"/>
      <c r="G15" s="38"/>
      <c r="H15" s="39"/>
      <c r="I15" s="17"/>
      <c r="J15" s="42" t="s">
        <v>30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37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9"/>
      <c r="BE15" s="37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9"/>
      <c r="BS15" s="45">
        <f>SUM(BS16:CF16)</f>
        <v>0</v>
      </c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7"/>
      <c r="CG15" s="45">
        <f>SUM(CG16:CT16)</f>
        <v>0</v>
      </c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7"/>
      <c r="CU15" s="45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7"/>
      <c r="DI15" s="33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5"/>
      <c r="DY15" s="33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5"/>
      <c r="EO15" s="33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6" customFormat="1" ht="16.5" customHeight="1">
      <c r="A16" s="20" t="s">
        <v>31</v>
      </c>
      <c r="B16" s="21"/>
      <c r="C16" s="21"/>
      <c r="D16" s="21"/>
      <c r="E16" s="21"/>
      <c r="F16" s="21"/>
      <c r="G16" s="21"/>
      <c r="H16" s="22"/>
      <c r="I16" s="1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5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7"/>
      <c r="CG16" s="25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7"/>
      <c r="CU16" s="30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2"/>
      <c r="DI16" s="28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30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2"/>
      <c r="EO16" s="28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7"/>
    </row>
    <row r="17" spans="1:161" s="18" customFormat="1" ht="12.75">
      <c r="A17" s="37" t="s">
        <v>3</v>
      </c>
      <c r="B17" s="38"/>
      <c r="C17" s="38"/>
      <c r="D17" s="38"/>
      <c r="E17" s="38"/>
      <c r="F17" s="38"/>
      <c r="G17" s="38"/>
      <c r="H17" s="39"/>
      <c r="I17" s="17"/>
      <c r="J17" s="42" t="s">
        <v>32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37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7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9"/>
      <c r="BS17" s="36">
        <f>SUM(BS18:CF18)</f>
        <v>0</v>
      </c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6">
        <f>SUM(CG18:CT18)</f>
        <v>0</v>
      </c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5"/>
      <c r="CU17" s="33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5"/>
      <c r="DI17" s="33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5"/>
      <c r="DY17" s="33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5"/>
      <c r="EO17" s="33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s="16" customFormat="1" ht="13.5" customHeight="1">
      <c r="A18" s="20" t="s">
        <v>33</v>
      </c>
      <c r="B18" s="21"/>
      <c r="C18" s="21"/>
      <c r="D18" s="21"/>
      <c r="E18" s="21"/>
      <c r="F18" s="21"/>
      <c r="G18" s="21"/>
      <c r="H18" s="22"/>
      <c r="I18" s="1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4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25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7"/>
      <c r="CG18" s="25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7"/>
      <c r="CU18" s="28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7"/>
      <c r="DI18" s="28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7"/>
      <c r="DY18" s="28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7"/>
      <c r="EO18" s="28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7"/>
    </row>
    <row r="19" spans="1:161" s="18" customFormat="1" ht="25.5" customHeight="1">
      <c r="A19" s="37" t="s">
        <v>4</v>
      </c>
      <c r="B19" s="38"/>
      <c r="C19" s="38"/>
      <c r="D19" s="38"/>
      <c r="E19" s="38"/>
      <c r="F19" s="38"/>
      <c r="G19" s="38"/>
      <c r="H19" s="39"/>
      <c r="I19" s="17"/>
      <c r="J19" s="42" t="s">
        <v>34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37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9"/>
      <c r="BE19" s="37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9"/>
      <c r="BS19" s="36">
        <f>SUM(BS20:CF20)</f>
        <v>0</v>
      </c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5"/>
      <c r="CG19" s="36">
        <f>SUM(CG20:CT20)</f>
        <v>0</v>
      </c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5"/>
      <c r="CU19" s="36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5"/>
      <c r="DI19" s="33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5"/>
      <c r="DY19" s="33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5"/>
      <c r="EO19" s="33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s="16" customFormat="1" ht="17.25" customHeight="1">
      <c r="A20" s="20" t="s">
        <v>35</v>
      </c>
      <c r="B20" s="21"/>
      <c r="C20" s="21"/>
      <c r="D20" s="21"/>
      <c r="E20" s="21"/>
      <c r="F20" s="21"/>
      <c r="G20" s="21"/>
      <c r="H20" s="22"/>
      <c r="I20" s="1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4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2"/>
      <c r="BS20" s="25">
        <f>'[1]TDSheet'!$H$104*0+'[1]TDSheet'!$I$104*0</f>
        <v>0</v>
      </c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7"/>
      <c r="CG20" s="25">
        <f>'[1]TDSheet'!$T$104*0</f>
        <v>0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7"/>
      <c r="CU20" s="28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7"/>
      <c r="DI20" s="28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7"/>
      <c r="DY20" s="28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7"/>
      <c r="EO20" s="28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7"/>
    </row>
    <row r="21" spans="1:161" s="18" customFormat="1" ht="38.25" customHeight="1">
      <c r="A21" s="37" t="s">
        <v>5</v>
      </c>
      <c r="B21" s="38"/>
      <c r="C21" s="38"/>
      <c r="D21" s="38"/>
      <c r="E21" s="38"/>
      <c r="F21" s="38"/>
      <c r="G21" s="38"/>
      <c r="H21" s="39"/>
      <c r="I21" s="17"/>
      <c r="J21" s="42" t="s">
        <v>36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37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9"/>
      <c r="BE21" s="37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9"/>
      <c r="BS21" s="36">
        <f>SUM(BS22:CF22)</f>
        <v>0</v>
      </c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5"/>
      <c r="CG21" s="36">
        <f>SUM(CG22:CT22)</f>
        <v>0</v>
      </c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5"/>
      <c r="CU21" s="33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5"/>
      <c r="DI21" s="33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5"/>
      <c r="DY21" s="33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5"/>
      <c r="EO21" s="33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16" customFormat="1" ht="18" customHeight="1">
      <c r="A22" s="20" t="s">
        <v>37</v>
      </c>
      <c r="B22" s="21"/>
      <c r="C22" s="21"/>
      <c r="D22" s="21"/>
      <c r="E22" s="21"/>
      <c r="F22" s="21"/>
      <c r="G22" s="21"/>
      <c r="H22" s="22"/>
      <c r="I22" s="1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2"/>
      <c r="BS22" s="25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/>
      <c r="CG22" s="25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7"/>
      <c r="CU22" s="28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7"/>
      <c r="DI22" s="28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7"/>
      <c r="DY22" s="28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7"/>
      <c r="EO22" s="28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7"/>
    </row>
    <row r="23" spans="1:161" s="18" customFormat="1" ht="25.5" customHeight="1">
      <c r="A23" s="37" t="s">
        <v>8</v>
      </c>
      <c r="B23" s="38"/>
      <c r="C23" s="38"/>
      <c r="D23" s="38"/>
      <c r="E23" s="38"/>
      <c r="F23" s="38"/>
      <c r="G23" s="38"/>
      <c r="H23" s="39"/>
      <c r="I23" s="17"/>
      <c r="J23" s="42" t="s">
        <v>38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37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7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9"/>
      <c r="BS23" s="36">
        <v>0</v>
      </c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5"/>
      <c r="CG23" s="36">
        <v>0</v>
      </c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5"/>
      <c r="CU23" s="33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5"/>
      <c r="DI23" s="33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5"/>
      <c r="DY23" s="33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5"/>
      <c r="EO23" s="33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s="18" customFormat="1" ht="25.5" customHeight="1">
      <c r="A24" s="37" t="s">
        <v>22</v>
      </c>
      <c r="B24" s="38"/>
      <c r="C24" s="38"/>
      <c r="D24" s="38"/>
      <c r="E24" s="38"/>
      <c r="F24" s="38"/>
      <c r="G24" s="38"/>
      <c r="H24" s="39"/>
      <c r="I24" s="17"/>
      <c r="J24" s="42" t="s">
        <v>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37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37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9"/>
      <c r="BS24" s="36">
        <f>SUM(BS25:CF25)</f>
        <v>0</v>
      </c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5"/>
      <c r="CG24" s="36">
        <f>SUM(CG25:CT25)</f>
        <v>0</v>
      </c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5"/>
      <c r="CU24" s="36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5"/>
      <c r="DI24" s="33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5"/>
      <c r="DY24" s="33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5"/>
      <c r="EO24" s="33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16" customFormat="1" ht="17.25" customHeight="1">
      <c r="A25" s="20" t="s">
        <v>40</v>
      </c>
      <c r="B25" s="21"/>
      <c r="C25" s="21"/>
      <c r="D25" s="21"/>
      <c r="E25" s="21"/>
      <c r="F25" s="21"/>
      <c r="G25" s="21"/>
      <c r="H25" s="22"/>
      <c r="I25" s="1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2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2"/>
      <c r="BS25" s="25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7"/>
      <c r="CG25" s="25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7"/>
      <c r="CU25" s="30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2"/>
      <c r="DI25" s="28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7"/>
      <c r="DY25" s="28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7"/>
      <c r="EO25" s="28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7"/>
    </row>
  </sheetData>
  <sheetProtection/>
  <mergeCells count="168"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A8" sqref="A8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4" t="s">
        <v>41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</row>
    <row r="4" spans="80:137" s="8" customFormat="1" ht="11.25">
      <c r="CB4" s="40" t="s">
        <v>6</v>
      </c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</row>
    <row r="5" spans="42:47" s="13" customFormat="1" ht="15.75">
      <c r="AP5" s="15" t="s">
        <v>66</v>
      </c>
      <c r="AQ5" s="41" t="s">
        <v>67</v>
      </c>
      <c r="AR5" s="41"/>
      <c r="AS5" s="41"/>
      <c r="AT5" s="41"/>
      <c r="AU5" s="13" t="s">
        <v>26</v>
      </c>
    </row>
    <row r="6" spans="1:161" s="13" customFormat="1" ht="21.75" customHeight="1">
      <c r="A6" s="29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7" spans="1:161" s="13" customFormat="1" ht="17.25" customHeight="1">
      <c r="A7" s="29" t="s">
        <v>138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</row>
    <row r="9" spans="1:161" s="16" customFormat="1" ht="28.5" customHeight="1">
      <c r="A9" s="54" t="s">
        <v>9</v>
      </c>
      <c r="B9" s="55"/>
      <c r="C9" s="55"/>
      <c r="D9" s="55"/>
      <c r="E9" s="55"/>
      <c r="F9" s="55"/>
      <c r="G9" s="55"/>
      <c r="H9" s="56"/>
      <c r="I9" s="54" t="s">
        <v>10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48" t="s">
        <v>13</v>
      </c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50"/>
      <c r="BS9" s="48" t="s">
        <v>14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50"/>
      <c r="DI9" s="48" t="s">
        <v>18</v>
      </c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s="16" customFormat="1" ht="66" customHeight="1">
      <c r="A10" s="57"/>
      <c r="B10" s="58"/>
      <c r="C10" s="58"/>
      <c r="D10" s="58"/>
      <c r="E10" s="58"/>
      <c r="F10" s="58"/>
      <c r="G10" s="58"/>
      <c r="H10" s="59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9"/>
      <c r="AQ10" s="48" t="s">
        <v>11</v>
      </c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50"/>
      <c r="BE10" s="48" t="s">
        <v>12</v>
      </c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50"/>
      <c r="BS10" s="48" t="s">
        <v>15</v>
      </c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50"/>
      <c r="CG10" s="48" t="s">
        <v>16</v>
      </c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50"/>
      <c r="CU10" s="48" t="s">
        <v>17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50"/>
      <c r="DI10" s="48" t="s">
        <v>19</v>
      </c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50"/>
      <c r="DY10" s="48" t="s">
        <v>20</v>
      </c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50"/>
      <c r="EO10" s="48" t="s">
        <v>21</v>
      </c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50"/>
    </row>
    <row r="11" spans="1:161" s="16" customFormat="1" ht="12.75">
      <c r="A11" s="51" t="s">
        <v>0</v>
      </c>
      <c r="B11" s="52"/>
      <c r="C11" s="52"/>
      <c r="D11" s="52"/>
      <c r="E11" s="52"/>
      <c r="F11" s="52"/>
      <c r="G11" s="52"/>
      <c r="H11" s="53"/>
      <c r="I11" s="51" t="s">
        <v>1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51" t="s">
        <v>2</v>
      </c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3"/>
      <c r="BE11" s="51" t="s">
        <v>3</v>
      </c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3"/>
      <c r="BS11" s="51" t="s">
        <v>4</v>
      </c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3"/>
      <c r="CG11" s="51" t="s">
        <v>5</v>
      </c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3"/>
      <c r="CU11" s="51" t="s">
        <v>8</v>
      </c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3"/>
      <c r="DI11" s="51" t="s">
        <v>22</v>
      </c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3"/>
      <c r="DY11" s="51" t="s">
        <v>23</v>
      </c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3"/>
      <c r="EO11" s="51" t="s">
        <v>24</v>
      </c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3"/>
    </row>
    <row r="12" spans="1:161" s="18" customFormat="1" ht="12.75">
      <c r="A12" s="37" t="s">
        <v>0</v>
      </c>
      <c r="B12" s="38"/>
      <c r="C12" s="38"/>
      <c r="D12" s="38"/>
      <c r="E12" s="38"/>
      <c r="F12" s="38"/>
      <c r="G12" s="38"/>
      <c r="H12" s="39"/>
      <c r="I12" s="17"/>
      <c r="J12" s="42" t="s">
        <v>27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7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/>
      <c r="BE12" s="37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9"/>
      <c r="BS12" s="36">
        <f>BS13+BS21+BS23+BS24</f>
        <v>0</v>
      </c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5"/>
      <c r="CG12" s="36">
        <f>CG13+CG21+CG23+CG24</f>
        <v>0</v>
      </c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3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5"/>
      <c r="DI12" s="33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5"/>
      <c r="DY12" s="33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5"/>
      <c r="EO12" s="33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5"/>
    </row>
    <row r="13" spans="1:161" s="18" customFormat="1" ht="38.25" customHeight="1">
      <c r="A13" s="37" t="s">
        <v>1</v>
      </c>
      <c r="B13" s="38"/>
      <c r="C13" s="38"/>
      <c r="D13" s="38"/>
      <c r="E13" s="38"/>
      <c r="F13" s="38"/>
      <c r="G13" s="38"/>
      <c r="H13" s="39"/>
      <c r="I13" s="17"/>
      <c r="J13" s="42" t="s">
        <v>28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  <c r="AQ13" s="37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9"/>
      <c r="BE13" s="37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9"/>
      <c r="BS13" s="36">
        <f>BS15+BS17+BS19</f>
        <v>0</v>
      </c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5"/>
      <c r="CG13" s="36">
        <f>CG15+CG17+CG19</f>
        <v>0</v>
      </c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5"/>
      <c r="CU13" s="33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5"/>
      <c r="DI13" s="33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5"/>
      <c r="DY13" s="33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5"/>
      <c r="EO13" s="33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5"/>
    </row>
    <row r="14" spans="1:161" s="16" customFormat="1" ht="12.75">
      <c r="A14" s="20" t="s">
        <v>29</v>
      </c>
      <c r="B14" s="21"/>
      <c r="C14" s="21"/>
      <c r="D14" s="21"/>
      <c r="E14" s="21"/>
      <c r="F14" s="21"/>
      <c r="G14" s="21"/>
      <c r="H14" s="22"/>
      <c r="I14" s="1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2"/>
      <c r="BE14" s="20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2"/>
      <c r="BS14" s="28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7"/>
      <c r="CG14" s="28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7"/>
      <c r="CU14" s="28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7"/>
      <c r="DI14" s="28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7"/>
      <c r="DY14" s="28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7"/>
      <c r="EO14" s="28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7"/>
    </row>
    <row r="15" spans="1:161" s="18" customFormat="1" ht="37.5" customHeight="1">
      <c r="A15" s="37" t="s">
        <v>2</v>
      </c>
      <c r="B15" s="38"/>
      <c r="C15" s="38"/>
      <c r="D15" s="38"/>
      <c r="E15" s="38"/>
      <c r="F15" s="38"/>
      <c r="G15" s="38"/>
      <c r="H15" s="39"/>
      <c r="I15" s="17"/>
      <c r="J15" s="42" t="s">
        <v>30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37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9"/>
      <c r="BE15" s="37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9"/>
      <c r="BS15" s="45">
        <f>SUM(BS16:CF16)</f>
        <v>0</v>
      </c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7"/>
      <c r="CG15" s="45">
        <f>SUM(CG16:CT16)</f>
        <v>0</v>
      </c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7"/>
      <c r="CU15" s="45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7"/>
      <c r="DI15" s="33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5"/>
      <c r="DY15" s="33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5"/>
      <c r="EO15" s="33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6" customFormat="1" ht="17.25" customHeight="1">
      <c r="A16" s="20" t="s">
        <v>31</v>
      </c>
      <c r="B16" s="21"/>
      <c r="C16" s="21"/>
      <c r="D16" s="21"/>
      <c r="E16" s="21"/>
      <c r="F16" s="21"/>
      <c r="G16" s="21"/>
      <c r="H16" s="22"/>
      <c r="I16" s="1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/>
      <c r="AQ16" s="20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5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7"/>
      <c r="CG16" s="25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7"/>
      <c r="CU16" s="30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2"/>
      <c r="DI16" s="28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30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2"/>
      <c r="EO16" s="28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7"/>
    </row>
    <row r="17" spans="1:161" s="18" customFormat="1" ht="12.75">
      <c r="A17" s="37" t="s">
        <v>3</v>
      </c>
      <c r="B17" s="38"/>
      <c r="C17" s="38"/>
      <c r="D17" s="38"/>
      <c r="E17" s="38"/>
      <c r="F17" s="38"/>
      <c r="G17" s="38"/>
      <c r="H17" s="39"/>
      <c r="I17" s="17"/>
      <c r="J17" s="42" t="s">
        <v>32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37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7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9"/>
      <c r="BS17" s="36">
        <f>SUM(BS18:CF18)</f>
        <v>0</v>
      </c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6">
        <f>SUM(CG18:CT18)</f>
        <v>0</v>
      </c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5"/>
      <c r="CU17" s="33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5"/>
      <c r="DI17" s="33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5"/>
      <c r="DY17" s="33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5"/>
      <c r="EO17" s="33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s="16" customFormat="1" ht="12.75" customHeight="1">
      <c r="A18" s="20" t="s">
        <v>33</v>
      </c>
      <c r="B18" s="21"/>
      <c r="C18" s="21"/>
      <c r="D18" s="21"/>
      <c r="E18" s="21"/>
      <c r="F18" s="21"/>
      <c r="G18" s="21"/>
      <c r="H18" s="22"/>
      <c r="I18" s="1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4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25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7"/>
      <c r="CG18" s="25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7"/>
      <c r="CU18" s="28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7"/>
      <c r="DI18" s="28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7"/>
      <c r="DY18" s="28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7"/>
      <c r="EO18" s="28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7"/>
    </row>
    <row r="19" spans="1:161" s="18" customFormat="1" ht="25.5" customHeight="1">
      <c r="A19" s="37" t="s">
        <v>4</v>
      </c>
      <c r="B19" s="38"/>
      <c r="C19" s="38"/>
      <c r="D19" s="38"/>
      <c r="E19" s="38"/>
      <c r="F19" s="38"/>
      <c r="G19" s="38"/>
      <c r="H19" s="39"/>
      <c r="I19" s="17"/>
      <c r="J19" s="42" t="s">
        <v>34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37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9"/>
      <c r="BE19" s="37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9"/>
      <c r="BS19" s="36">
        <f>SUM(BS20:CF20)</f>
        <v>0</v>
      </c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5"/>
      <c r="CG19" s="36">
        <f>SUM(CG20:CT20)</f>
        <v>0</v>
      </c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5"/>
      <c r="CU19" s="36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5"/>
      <c r="DI19" s="33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5"/>
      <c r="DY19" s="33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5"/>
      <c r="EO19" s="33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s="16" customFormat="1" ht="17.25" customHeight="1">
      <c r="A20" s="20" t="s">
        <v>35</v>
      </c>
      <c r="B20" s="21"/>
      <c r="C20" s="21"/>
      <c r="D20" s="21"/>
      <c r="E20" s="21"/>
      <c r="F20" s="21"/>
      <c r="G20" s="21"/>
      <c r="H20" s="22"/>
      <c r="I20" s="1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4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2"/>
      <c r="BS20" s="25">
        <f>'[1]TDSheet'!$H$104*0+'[1]TDSheet'!$I$104*0</f>
        <v>0</v>
      </c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7"/>
      <c r="CG20" s="25">
        <f>'[1]TDSheet'!$T$104*0</f>
        <v>0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7"/>
      <c r="CU20" s="28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7"/>
      <c r="DI20" s="28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7"/>
      <c r="DY20" s="28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7"/>
      <c r="EO20" s="28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7"/>
    </row>
    <row r="21" spans="1:161" s="18" customFormat="1" ht="38.25" customHeight="1">
      <c r="A21" s="37" t="s">
        <v>5</v>
      </c>
      <c r="B21" s="38"/>
      <c r="C21" s="38"/>
      <c r="D21" s="38"/>
      <c r="E21" s="38"/>
      <c r="F21" s="38"/>
      <c r="G21" s="38"/>
      <c r="H21" s="39"/>
      <c r="I21" s="17"/>
      <c r="J21" s="42" t="s">
        <v>36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37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9"/>
      <c r="BE21" s="37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9"/>
      <c r="BS21" s="36">
        <f>SUM(BS22:CF22)</f>
        <v>0</v>
      </c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5"/>
      <c r="CG21" s="36">
        <f>SUM(CG22:CT22)</f>
        <v>0</v>
      </c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5"/>
      <c r="CU21" s="33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5"/>
      <c r="DI21" s="33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5"/>
      <c r="DY21" s="33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5"/>
      <c r="EO21" s="33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5"/>
    </row>
    <row r="22" spans="1:161" s="16" customFormat="1" ht="14.25" customHeight="1">
      <c r="A22" s="20" t="s">
        <v>37</v>
      </c>
      <c r="B22" s="21"/>
      <c r="C22" s="21"/>
      <c r="D22" s="21"/>
      <c r="E22" s="21"/>
      <c r="F22" s="21"/>
      <c r="G22" s="21"/>
      <c r="H22" s="22"/>
      <c r="I22" s="1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2"/>
      <c r="BS22" s="25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/>
      <c r="CG22" s="25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7"/>
      <c r="CU22" s="28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7"/>
      <c r="DI22" s="28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7"/>
      <c r="DY22" s="28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7"/>
      <c r="EO22" s="28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7"/>
    </row>
    <row r="23" spans="1:161" s="18" customFormat="1" ht="25.5" customHeight="1">
      <c r="A23" s="37" t="s">
        <v>8</v>
      </c>
      <c r="B23" s="38"/>
      <c r="C23" s="38"/>
      <c r="D23" s="38"/>
      <c r="E23" s="38"/>
      <c r="F23" s="38"/>
      <c r="G23" s="38"/>
      <c r="H23" s="39"/>
      <c r="I23" s="17"/>
      <c r="J23" s="42" t="s">
        <v>38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37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7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9"/>
      <c r="BS23" s="36">
        <v>0</v>
      </c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5"/>
      <c r="CG23" s="36">
        <v>0</v>
      </c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5"/>
      <c r="CU23" s="33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5"/>
      <c r="DI23" s="33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5"/>
      <c r="DY23" s="33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5"/>
      <c r="EO23" s="33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</row>
    <row r="24" spans="1:161" s="18" customFormat="1" ht="25.5" customHeight="1">
      <c r="A24" s="37" t="s">
        <v>22</v>
      </c>
      <c r="B24" s="38"/>
      <c r="C24" s="38"/>
      <c r="D24" s="38"/>
      <c r="E24" s="38"/>
      <c r="F24" s="38"/>
      <c r="G24" s="38"/>
      <c r="H24" s="39"/>
      <c r="I24" s="17"/>
      <c r="J24" s="42" t="s">
        <v>39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37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37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9"/>
      <c r="BS24" s="36">
        <f>SUM(BS25:CF25)</f>
        <v>0</v>
      </c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5"/>
      <c r="CG24" s="36">
        <f>SUM(CG25:CT25)</f>
        <v>0</v>
      </c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5"/>
      <c r="CU24" s="36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5"/>
      <c r="DI24" s="33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5"/>
      <c r="DY24" s="33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5"/>
      <c r="EO24" s="33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16" customFormat="1" ht="18" customHeight="1">
      <c r="A25" s="20" t="s">
        <v>40</v>
      </c>
      <c r="B25" s="21"/>
      <c r="C25" s="21"/>
      <c r="D25" s="21"/>
      <c r="E25" s="21"/>
      <c r="F25" s="21"/>
      <c r="G25" s="21"/>
      <c r="H25" s="22"/>
      <c r="I25" s="1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/>
      <c r="AQ25" s="20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2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2"/>
      <c r="BS25" s="25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7"/>
      <c r="CG25" s="25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7"/>
      <c r="CU25" s="30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2"/>
      <c r="DI25" s="28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7"/>
      <c r="DY25" s="28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7"/>
      <c r="EO25" s="28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7"/>
    </row>
  </sheetData>
  <sheetProtection/>
  <mergeCells count="168"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E17" sqref="BE17:BR17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44" t="s">
        <v>41</v>
      </c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</row>
    <row r="4" spans="80:137" s="8" customFormat="1" ht="11.25">
      <c r="CB4" s="40" t="s">
        <v>6</v>
      </c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</row>
    <row r="5" spans="42:47" s="13" customFormat="1" ht="15.75">
      <c r="AP5" s="15" t="s">
        <v>66</v>
      </c>
      <c r="AQ5" s="41" t="s">
        <v>67</v>
      </c>
      <c r="AR5" s="41"/>
      <c r="AS5" s="41"/>
      <c r="AT5" s="41"/>
      <c r="AU5" s="13" t="s">
        <v>26</v>
      </c>
    </row>
    <row r="6" spans="1:161" s="13" customFormat="1" ht="21.75" customHeight="1">
      <c r="A6" s="29" t="s">
        <v>64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8" spans="1:161" s="16" customFormat="1" ht="28.5" customHeight="1">
      <c r="A8" s="54" t="s">
        <v>9</v>
      </c>
      <c r="B8" s="55"/>
      <c r="C8" s="55"/>
      <c r="D8" s="55"/>
      <c r="E8" s="55"/>
      <c r="F8" s="55"/>
      <c r="G8" s="55"/>
      <c r="H8" s="56"/>
      <c r="I8" s="54" t="s">
        <v>10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  <c r="AQ8" s="48" t="s">
        <v>13</v>
      </c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50"/>
      <c r="BS8" s="48" t="s">
        <v>14</v>
      </c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50"/>
      <c r="DI8" s="48" t="s">
        <v>18</v>
      </c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50"/>
    </row>
    <row r="9" spans="1:161" s="16" customFormat="1" ht="66" customHeight="1">
      <c r="A9" s="57"/>
      <c r="B9" s="58"/>
      <c r="C9" s="58"/>
      <c r="D9" s="58"/>
      <c r="E9" s="58"/>
      <c r="F9" s="58"/>
      <c r="G9" s="58"/>
      <c r="H9" s="59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9"/>
      <c r="AQ9" s="48" t="s">
        <v>11</v>
      </c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50"/>
      <c r="BE9" s="48" t="s">
        <v>12</v>
      </c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50"/>
      <c r="BS9" s="48" t="s">
        <v>15</v>
      </c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50"/>
      <c r="CG9" s="48" t="s">
        <v>16</v>
      </c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50"/>
      <c r="CU9" s="48" t="s">
        <v>17</v>
      </c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50"/>
      <c r="DI9" s="48" t="s">
        <v>19</v>
      </c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50"/>
      <c r="DY9" s="48" t="s">
        <v>20</v>
      </c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50"/>
      <c r="EO9" s="48" t="s">
        <v>21</v>
      </c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50"/>
    </row>
    <row r="10" spans="1:161" s="16" customFormat="1" ht="12.75">
      <c r="A10" s="51" t="s">
        <v>0</v>
      </c>
      <c r="B10" s="52"/>
      <c r="C10" s="52"/>
      <c r="D10" s="52"/>
      <c r="E10" s="52"/>
      <c r="F10" s="52"/>
      <c r="G10" s="52"/>
      <c r="H10" s="53"/>
      <c r="I10" s="51" t="s">
        <v>1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3"/>
      <c r="AQ10" s="51" t="s">
        <v>2</v>
      </c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3"/>
      <c r="BE10" s="51" t="s">
        <v>3</v>
      </c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3"/>
      <c r="BS10" s="51" t="s">
        <v>4</v>
      </c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3"/>
      <c r="CG10" s="51" t="s">
        <v>5</v>
      </c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3"/>
      <c r="CU10" s="51" t="s">
        <v>8</v>
      </c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3"/>
      <c r="DI10" s="51" t="s">
        <v>22</v>
      </c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3"/>
      <c r="DY10" s="51" t="s">
        <v>23</v>
      </c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3"/>
      <c r="EO10" s="51" t="s">
        <v>24</v>
      </c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3"/>
    </row>
    <row r="11" spans="1:161" s="18" customFormat="1" ht="12.75">
      <c r="A11" s="37" t="s">
        <v>0</v>
      </c>
      <c r="B11" s="38"/>
      <c r="C11" s="38"/>
      <c r="D11" s="38"/>
      <c r="E11" s="38"/>
      <c r="F11" s="38"/>
      <c r="G11" s="38"/>
      <c r="H11" s="39"/>
      <c r="I11" s="17"/>
      <c r="J11" s="42" t="s">
        <v>27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37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9"/>
      <c r="BE11" s="37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9"/>
      <c r="BS11" s="36">
        <f>BS12+BS19+BS24+BS25</f>
        <v>6051.78</v>
      </c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5"/>
      <c r="CG11" s="36">
        <f>CG12+CG19+CG24+CG25</f>
        <v>6051.78</v>
      </c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5"/>
      <c r="CU11" s="33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5"/>
      <c r="DI11" s="33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5"/>
      <c r="DY11" s="33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5"/>
      <c r="EO11" s="33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5"/>
    </row>
    <row r="12" spans="1:161" s="18" customFormat="1" ht="38.25" customHeight="1">
      <c r="A12" s="37" t="s">
        <v>1</v>
      </c>
      <c r="B12" s="38"/>
      <c r="C12" s="38"/>
      <c r="D12" s="38"/>
      <c r="E12" s="38"/>
      <c r="F12" s="38"/>
      <c r="G12" s="38"/>
      <c r="H12" s="39"/>
      <c r="I12" s="17"/>
      <c r="J12" s="42" t="s">
        <v>28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37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/>
      <c r="BE12" s="37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9"/>
      <c r="BS12" s="36">
        <f>BS14+BS15+BS17</f>
        <v>3521.99</v>
      </c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5"/>
      <c r="CG12" s="36">
        <f>CG14+CG15+CG17</f>
        <v>3521.99</v>
      </c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3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5"/>
      <c r="DI12" s="33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5"/>
      <c r="DY12" s="33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5"/>
      <c r="EO12" s="33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5"/>
    </row>
    <row r="13" spans="1:161" s="16" customFormat="1" ht="12.75">
      <c r="A13" s="20" t="s">
        <v>29</v>
      </c>
      <c r="B13" s="21"/>
      <c r="C13" s="21"/>
      <c r="D13" s="21"/>
      <c r="E13" s="21"/>
      <c r="F13" s="21"/>
      <c r="G13" s="21"/>
      <c r="H13" s="22"/>
      <c r="I13" s="1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  <c r="AQ13" s="20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2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2"/>
      <c r="BS13" s="28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8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7"/>
      <c r="CU13" s="28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7"/>
      <c r="DI13" s="28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7"/>
      <c r="DY13" s="28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7"/>
      <c r="EO13" s="28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18" customFormat="1" ht="37.5" customHeight="1">
      <c r="A14" s="37" t="s">
        <v>2</v>
      </c>
      <c r="B14" s="38"/>
      <c r="C14" s="38"/>
      <c r="D14" s="38"/>
      <c r="E14" s="38"/>
      <c r="F14" s="38"/>
      <c r="G14" s="38"/>
      <c r="H14" s="39"/>
      <c r="I14" s="17"/>
      <c r="J14" s="42" t="s">
        <v>30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/>
      <c r="AQ14" s="37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9"/>
      <c r="BE14" s="37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9"/>
      <c r="BS14" s="36">
        <v>0</v>
      </c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3"/>
      <c r="CG14" s="36">
        <v>0</v>
      </c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3"/>
      <c r="CU14" s="45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7"/>
      <c r="DI14" s="33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5"/>
      <c r="DY14" s="33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5"/>
      <c r="EO14" s="33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5"/>
    </row>
    <row r="15" spans="1:161" s="18" customFormat="1" ht="12.75">
      <c r="A15" s="37" t="s">
        <v>3</v>
      </c>
      <c r="B15" s="38"/>
      <c r="C15" s="38"/>
      <c r="D15" s="38"/>
      <c r="E15" s="38"/>
      <c r="F15" s="38"/>
      <c r="G15" s="38"/>
      <c r="H15" s="39"/>
      <c r="I15" s="17"/>
      <c r="J15" s="42" t="s">
        <v>32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/>
      <c r="AQ15" s="37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9"/>
      <c r="BE15" s="37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9"/>
      <c r="BS15" s="36">
        <f>BS16</f>
        <v>3521.99</v>
      </c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5"/>
      <c r="CG15" s="36">
        <f>CG16</f>
        <v>3521.99</v>
      </c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5"/>
      <c r="CU15" s="33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5"/>
      <c r="DI15" s="33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5"/>
      <c r="DY15" s="33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5"/>
      <c r="EO15" s="33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</row>
    <row r="16" spans="1:161" s="16" customFormat="1" ht="45.75" customHeight="1">
      <c r="A16" s="20" t="s">
        <v>33</v>
      </c>
      <c r="B16" s="21"/>
      <c r="C16" s="21"/>
      <c r="D16" s="21"/>
      <c r="E16" s="21"/>
      <c r="F16" s="21"/>
      <c r="G16" s="21"/>
      <c r="H16" s="22"/>
      <c r="I16" s="19"/>
      <c r="J16" s="60" t="s">
        <v>79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1"/>
      <c r="AQ16" s="20" t="s">
        <v>115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2"/>
      <c r="BE16" s="20" t="s">
        <v>116</v>
      </c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2"/>
      <c r="BS16" s="25">
        <f>CG16</f>
        <v>3521.99</v>
      </c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7"/>
      <c r="CG16" s="25">
        <f>'[1]TDSheet'!$AC$54</f>
        <v>3521.99</v>
      </c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7"/>
      <c r="CU16" s="28" t="s">
        <v>46</v>
      </c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7"/>
      <c r="DI16" s="28" t="s">
        <v>106</v>
      </c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7"/>
      <c r="DY16" s="28" t="s">
        <v>106</v>
      </c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7"/>
      <c r="EO16" s="28" t="s">
        <v>106</v>
      </c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7"/>
    </row>
    <row r="17" spans="1:161" s="18" customFormat="1" ht="25.5" customHeight="1">
      <c r="A17" s="37" t="s">
        <v>4</v>
      </c>
      <c r="B17" s="38"/>
      <c r="C17" s="38"/>
      <c r="D17" s="38"/>
      <c r="E17" s="38"/>
      <c r="F17" s="38"/>
      <c r="G17" s="38"/>
      <c r="H17" s="39"/>
      <c r="I17" s="17"/>
      <c r="J17" s="42" t="s">
        <v>34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  <c r="AQ17" s="37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9"/>
      <c r="BE17" s="37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9"/>
      <c r="BS17" s="36">
        <f>SUM(BS18:CF18)</f>
        <v>0</v>
      </c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6">
        <f>SUM(CG18:CT18)</f>
        <v>0</v>
      </c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5"/>
      <c r="CU17" s="36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5"/>
      <c r="DI17" s="33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5"/>
      <c r="DY17" s="33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5"/>
      <c r="EO17" s="33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161" s="16" customFormat="1" ht="25.5" customHeight="1">
      <c r="A18" s="20" t="s">
        <v>35</v>
      </c>
      <c r="B18" s="21"/>
      <c r="C18" s="21"/>
      <c r="D18" s="21"/>
      <c r="E18" s="21"/>
      <c r="F18" s="21"/>
      <c r="G18" s="21"/>
      <c r="H18" s="22"/>
      <c r="I18" s="19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1"/>
      <c r="AQ18" s="20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2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25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7"/>
      <c r="CG18" s="25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7"/>
      <c r="CU18" s="28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7"/>
      <c r="DI18" s="28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7"/>
      <c r="DY18" s="28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7"/>
      <c r="EO18" s="28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7"/>
    </row>
    <row r="19" spans="1:161" s="18" customFormat="1" ht="38.25" customHeight="1">
      <c r="A19" s="37" t="s">
        <v>5</v>
      </c>
      <c r="B19" s="38"/>
      <c r="C19" s="38"/>
      <c r="D19" s="38"/>
      <c r="E19" s="38"/>
      <c r="F19" s="38"/>
      <c r="G19" s="38"/>
      <c r="H19" s="39"/>
      <c r="I19" s="17"/>
      <c r="J19" s="42" t="s">
        <v>36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37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9"/>
      <c r="BE19" s="37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9"/>
      <c r="BS19" s="36">
        <f>SUM(BS20:CF23)</f>
        <v>2529.79</v>
      </c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5"/>
      <c r="CG19" s="36">
        <f>SUM(CG20:CT23)</f>
        <v>2529.79</v>
      </c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5"/>
      <c r="CU19" s="33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5"/>
      <c r="DI19" s="33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5"/>
      <c r="DY19" s="33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5"/>
      <c r="EO19" s="33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s="16" customFormat="1" ht="51.75" customHeight="1">
      <c r="A20" s="20" t="s">
        <v>37</v>
      </c>
      <c r="B20" s="21"/>
      <c r="C20" s="21"/>
      <c r="D20" s="21"/>
      <c r="E20" s="21"/>
      <c r="F20" s="21"/>
      <c r="G20" s="21"/>
      <c r="H20" s="22"/>
      <c r="I20" s="19"/>
      <c r="J20" s="23" t="s">
        <v>80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4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2"/>
      <c r="BS20" s="25">
        <f>CG20</f>
        <v>165.86</v>
      </c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7"/>
      <c r="CG20" s="25">
        <f>'[1]TDSheet'!$AC$113</f>
        <v>165.86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7"/>
      <c r="CU20" s="28" t="s">
        <v>46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7"/>
      <c r="DI20" s="28" t="s">
        <v>106</v>
      </c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7"/>
      <c r="DY20" s="28" t="s">
        <v>106</v>
      </c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7"/>
      <c r="EO20" s="28" t="s">
        <v>106</v>
      </c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7"/>
    </row>
    <row r="21" spans="1:161" s="16" customFormat="1" ht="51.75" customHeight="1">
      <c r="A21" s="20" t="s">
        <v>86</v>
      </c>
      <c r="B21" s="21"/>
      <c r="C21" s="21"/>
      <c r="D21" s="21"/>
      <c r="E21" s="21"/>
      <c r="F21" s="21"/>
      <c r="G21" s="21"/>
      <c r="H21" s="22"/>
      <c r="I21" s="19"/>
      <c r="J21" s="23" t="s">
        <v>81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4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2"/>
      <c r="BS21" s="25">
        <f>CG21</f>
        <v>931.04</v>
      </c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7"/>
      <c r="CG21" s="25">
        <f>'[1]TDSheet'!$AC$116</f>
        <v>931.04</v>
      </c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7"/>
      <c r="CU21" s="28" t="s">
        <v>46</v>
      </c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7"/>
      <c r="DI21" s="28" t="s">
        <v>106</v>
      </c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7"/>
      <c r="DY21" s="28" t="s">
        <v>106</v>
      </c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7"/>
      <c r="EO21" s="28" t="s">
        <v>106</v>
      </c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7"/>
    </row>
    <row r="22" spans="1:161" s="16" customFormat="1" ht="51.75" customHeight="1">
      <c r="A22" s="20" t="s">
        <v>87</v>
      </c>
      <c r="B22" s="21"/>
      <c r="C22" s="21"/>
      <c r="D22" s="21"/>
      <c r="E22" s="21"/>
      <c r="F22" s="21"/>
      <c r="G22" s="21"/>
      <c r="H22" s="22"/>
      <c r="I22" s="19"/>
      <c r="J22" s="23" t="s">
        <v>82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2"/>
      <c r="BS22" s="25">
        <f>CG22</f>
        <v>1248.08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/>
      <c r="CG22" s="25">
        <f>'[1]TDSheet'!$AC$119</f>
        <v>1248.08</v>
      </c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7"/>
      <c r="CU22" s="28" t="s">
        <v>46</v>
      </c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7"/>
      <c r="DI22" s="28" t="s">
        <v>106</v>
      </c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7"/>
      <c r="DY22" s="28" t="s">
        <v>106</v>
      </c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7"/>
      <c r="EO22" s="28" t="s">
        <v>106</v>
      </c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7"/>
    </row>
    <row r="23" spans="1:161" s="16" customFormat="1" ht="30.75" customHeight="1">
      <c r="A23" s="20" t="s">
        <v>88</v>
      </c>
      <c r="B23" s="21"/>
      <c r="C23" s="21"/>
      <c r="D23" s="21"/>
      <c r="E23" s="21"/>
      <c r="F23" s="21"/>
      <c r="G23" s="21"/>
      <c r="H23" s="22"/>
      <c r="I23" s="19"/>
      <c r="J23" s="23" t="s">
        <v>51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2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2"/>
      <c r="BS23" s="25">
        <f>CG23</f>
        <v>184.81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7"/>
      <c r="CG23" s="25">
        <f>'[1]TDSheet'!$AC$147+'[1]TDSheet'!$AC$148</f>
        <v>184.81</v>
      </c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7"/>
      <c r="CU23" s="28" t="s">
        <v>46</v>
      </c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7"/>
      <c r="DI23" s="28" t="s">
        <v>106</v>
      </c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7"/>
      <c r="DY23" s="28" t="s">
        <v>106</v>
      </c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7"/>
      <c r="EO23" s="28" t="s">
        <v>106</v>
      </c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7"/>
    </row>
    <row r="24" spans="1:161" s="18" customFormat="1" ht="25.5" customHeight="1">
      <c r="A24" s="37" t="s">
        <v>8</v>
      </c>
      <c r="B24" s="38"/>
      <c r="C24" s="38"/>
      <c r="D24" s="38"/>
      <c r="E24" s="38"/>
      <c r="F24" s="38"/>
      <c r="G24" s="38"/>
      <c r="H24" s="39"/>
      <c r="I24" s="17"/>
      <c r="J24" s="42" t="s">
        <v>38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37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9"/>
      <c r="BE24" s="37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9"/>
      <c r="BS24" s="36">
        <v>0</v>
      </c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5"/>
      <c r="CG24" s="36">
        <v>0</v>
      </c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5"/>
      <c r="CU24" s="33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5"/>
      <c r="DI24" s="33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5"/>
      <c r="DY24" s="33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5"/>
      <c r="EO24" s="33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</row>
    <row r="25" spans="1:161" s="18" customFormat="1" ht="25.5" customHeight="1">
      <c r="A25" s="37" t="s">
        <v>22</v>
      </c>
      <c r="B25" s="38"/>
      <c r="C25" s="38"/>
      <c r="D25" s="38"/>
      <c r="E25" s="38"/>
      <c r="F25" s="38"/>
      <c r="G25" s="38"/>
      <c r="H25" s="39"/>
      <c r="I25" s="17"/>
      <c r="J25" s="42" t="s">
        <v>39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37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9"/>
      <c r="BE25" s="37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9"/>
      <c r="BS25" s="36">
        <v>0</v>
      </c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5"/>
      <c r="CG25" s="36">
        <v>0</v>
      </c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5"/>
      <c r="CU25" s="33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5"/>
      <c r="DI25" s="33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5"/>
      <c r="DY25" s="33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5"/>
      <c r="EO25" s="33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</row>
  </sheetData>
  <sheetProtection/>
  <mergeCells count="17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EO14:FE14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EO15:FE15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DY18:EN18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23:EN23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EO23:FE23"/>
    <mergeCell ref="EO19:FE19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5:EN25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5:FE25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21:H21"/>
    <mergeCell ref="J21:AP21"/>
    <mergeCell ref="AQ21:BD21"/>
    <mergeCell ref="BE21:BR21"/>
    <mergeCell ref="BS21:CF21"/>
    <mergeCell ref="CG21:CT21"/>
    <mergeCell ref="DY21:EN21"/>
    <mergeCell ref="EO21:FE21"/>
    <mergeCell ref="A20:H20"/>
    <mergeCell ref="J20:AP20"/>
    <mergeCell ref="AQ20:BD20"/>
    <mergeCell ref="BE20:BR20"/>
    <mergeCell ref="BS20:CF20"/>
    <mergeCell ref="CG20:CT20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CU20:DH20"/>
    <mergeCell ref="DI20:DX20"/>
    <mergeCell ref="DY20:EN20"/>
    <mergeCell ref="EO20:FE20"/>
    <mergeCell ref="CU21:DH21"/>
    <mergeCell ref="DI21:DX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0"/>
  <sheetViews>
    <sheetView view="pageBreakPreview" zoomScaleSheetLayoutView="100" zoomScalePageLayoutView="0" workbookViewId="0" topLeftCell="A1">
      <selection activeCell="A3" sqref="A3:IV6"/>
    </sheetView>
  </sheetViews>
  <sheetFormatPr defaultColWidth="0.875" defaultRowHeight="12.75"/>
  <cols>
    <col min="1" max="111" width="0.875" style="1" customWidth="1"/>
    <col min="112" max="112" width="1.75390625" style="1" customWidth="1"/>
    <col min="113" max="16384" width="0.875" style="1" customWidth="1"/>
  </cols>
  <sheetData>
    <row r="1" ht="15">
      <c r="FE1" s="4" t="s">
        <v>7</v>
      </c>
    </row>
    <row r="2" ht="15"/>
    <row r="3" spans="79:137" s="5" customFormat="1" ht="15.75">
      <c r="CA3" s="7" t="s">
        <v>25</v>
      </c>
      <c r="CB3" s="103" t="s">
        <v>41</v>
      </c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</row>
    <row r="4" spans="80:137" s="8" customFormat="1" ht="11.25">
      <c r="CB4" s="40" t="s">
        <v>6</v>
      </c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</row>
    <row r="5" spans="42:47" s="5" customFormat="1" ht="15.75">
      <c r="AP5" s="6" t="s">
        <v>66</v>
      </c>
      <c r="AQ5" s="104" t="s">
        <v>67</v>
      </c>
      <c r="AR5" s="104"/>
      <c r="AS5" s="104"/>
      <c r="AT5" s="104"/>
      <c r="AU5" s="5" t="s">
        <v>26</v>
      </c>
    </row>
    <row r="6" spans="1:161" s="5" customFormat="1" ht="21.75" customHeight="1">
      <c r="A6" s="105" t="s">
        <v>42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</row>
    <row r="7" ht="15"/>
    <row r="8" spans="1:161" s="2" customFormat="1" ht="28.5" customHeight="1">
      <c r="A8" s="106" t="s">
        <v>9</v>
      </c>
      <c r="B8" s="107"/>
      <c r="C8" s="107"/>
      <c r="D8" s="107"/>
      <c r="E8" s="107"/>
      <c r="F8" s="107"/>
      <c r="G8" s="107"/>
      <c r="H8" s="108"/>
      <c r="I8" s="106" t="s">
        <v>10</v>
      </c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8"/>
      <c r="AQ8" s="100" t="s">
        <v>13</v>
      </c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2"/>
      <c r="BS8" s="100" t="s">
        <v>14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2"/>
      <c r="DI8" s="100" t="s">
        <v>18</v>
      </c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2"/>
    </row>
    <row r="9" spans="1:161" s="2" customFormat="1" ht="66" customHeight="1">
      <c r="A9" s="109"/>
      <c r="B9" s="110"/>
      <c r="C9" s="110"/>
      <c r="D9" s="110"/>
      <c r="E9" s="110"/>
      <c r="F9" s="110"/>
      <c r="G9" s="110"/>
      <c r="H9" s="111"/>
      <c r="I9" s="109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1"/>
      <c r="AQ9" s="100" t="s">
        <v>11</v>
      </c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2"/>
      <c r="BE9" s="100" t="s">
        <v>12</v>
      </c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2"/>
      <c r="BS9" s="100" t="s">
        <v>15</v>
      </c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2"/>
      <c r="CG9" s="100" t="s">
        <v>16</v>
      </c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2"/>
      <c r="CU9" s="100" t="s">
        <v>17</v>
      </c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2"/>
      <c r="DI9" s="100" t="s">
        <v>19</v>
      </c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2"/>
      <c r="DY9" s="100" t="s">
        <v>20</v>
      </c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2"/>
      <c r="EO9" s="100" t="s">
        <v>21</v>
      </c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2"/>
    </row>
    <row r="10" spans="1:161" s="2" customFormat="1" ht="12.75">
      <c r="A10" s="97" t="s">
        <v>0</v>
      </c>
      <c r="B10" s="98"/>
      <c r="C10" s="98"/>
      <c r="D10" s="98"/>
      <c r="E10" s="98"/>
      <c r="F10" s="98"/>
      <c r="G10" s="98"/>
      <c r="H10" s="99"/>
      <c r="I10" s="97" t="s">
        <v>1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Q10" s="97" t="s">
        <v>2</v>
      </c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9"/>
      <c r="BE10" s="97" t="s">
        <v>3</v>
      </c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9"/>
      <c r="BS10" s="97" t="s">
        <v>4</v>
      </c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9"/>
      <c r="CG10" s="97" t="s">
        <v>5</v>
      </c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9"/>
      <c r="CU10" s="97" t="s">
        <v>8</v>
      </c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9"/>
      <c r="DI10" s="97" t="s">
        <v>22</v>
      </c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9"/>
      <c r="DY10" s="97" t="s">
        <v>23</v>
      </c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9"/>
      <c r="EO10" s="97" t="s">
        <v>24</v>
      </c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9"/>
    </row>
    <row r="11" spans="1:161" s="10" customFormat="1" ht="26.25" customHeight="1">
      <c r="A11" s="67" t="s">
        <v>0</v>
      </c>
      <c r="B11" s="68"/>
      <c r="C11" s="68"/>
      <c r="D11" s="68"/>
      <c r="E11" s="68"/>
      <c r="F11" s="68"/>
      <c r="G11" s="68"/>
      <c r="H11" s="69"/>
      <c r="I11" s="9"/>
      <c r="J11" s="70" t="s">
        <v>27</v>
      </c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1"/>
      <c r="AQ11" s="72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2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4"/>
      <c r="BS11" s="75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7"/>
      <c r="CG11" s="75">
        <f>CG12+CG18+CG19+CG20</f>
        <v>501050.8556561636</v>
      </c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7"/>
      <c r="CU11" s="75">
        <f>'[3]TDSheet'!$J$17</f>
        <v>501050.86</v>
      </c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7"/>
      <c r="DI11" s="96">
        <f>CU11-CG11</f>
        <v>0.004343836393672973</v>
      </c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6"/>
      <c r="DY11" s="64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6"/>
      <c r="EO11" s="90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2"/>
    </row>
    <row r="12" spans="1:161" s="10" customFormat="1" ht="38.25" customHeight="1">
      <c r="A12" s="67" t="s">
        <v>1</v>
      </c>
      <c r="B12" s="68"/>
      <c r="C12" s="68"/>
      <c r="D12" s="68"/>
      <c r="E12" s="68"/>
      <c r="F12" s="68"/>
      <c r="G12" s="68"/>
      <c r="H12" s="69"/>
      <c r="I12" s="9"/>
      <c r="J12" s="70" t="s">
        <v>28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1"/>
      <c r="AQ12" s="72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4"/>
      <c r="BE12" s="72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4"/>
      <c r="BS12" s="75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7"/>
      <c r="CG12" s="75">
        <f>'Томск '!CG12+Кемерово!CG12+'Новосибирск (ГГТ)'!CG13+ФРА!CG12</f>
        <v>456050.01565616357</v>
      </c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7"/>
      <c r="CU12" s="75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7"/>
      <c r="DI12" s="64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6"/>
      <c r="DY12" s="96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6"/>
      <c r="EO12" s="90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2"/>
    </row>
    <row r="13" spans="1:161" s="10" customFormat="1" ht="37.5" customHeight="1">
      <c r="A13" s="67" t="s">
        <v>2</v>
      </c>
      <c r="B13" s="68"/>
      <c r="C13" s="68"/>
      <c r="D13" s="68"/>
      <c r="E13" s="68"/>
      <c r="F13" s="68"/>
      <c r="G13" s="68"/>
      <c r="H13" s="69"/>
      <c r="I13" s="9"/>
      <c r="J13" s="70" t="s">
        <v>30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1"/>
      <c r="AQ13" s="72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72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4"/>
      <c r="BS13" s="93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5"/>
      <c r="CG13" s="75">
        <f>'Томск '!CG14+Кемерово!CG14+'Новосибирск (ГГТ)'!CG15+ФРА!CG14</f>
        <v>241158.36</v>
      </c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5"/>
      <c r="CU13" s="75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5"/>
      <c r="DI13" s="64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6"/>
      <c r="DY13" s="96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6"/>
      <c r="EO13" s="90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2" customFormat="1" ht="41.25" customHeight="1" hidden="1">
      <c r="A14" s="84"/>
      <c r="B14" s="85"/>
      <c r="C14" s="85"/>
      <c r="D14" s="85"/>
      <c r="E14" s="85"/>
      <c r="F14" s="85"/>
      <c r="G14" s="85"/>
      <c r="H14" s="86"/>
      <c r="I14" s="3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8"/>
      <c r="AQ14" s="84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6"/>
      <c r="BE14" s="84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6"/>
      <c r="BS14" s="89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3"/>
      <c r="CG14" s="89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3"/>
      <c r="CU14" s="81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3"/>
      <c r="DI14" s="81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3"/>
      <c r="DY14" s="81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3"/>
      <c r="EO14" s="81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3"/>
    </row>
    <row r="15" spans="1:161" s="2" customFormat="1" ht="42" customHeight="1" hidden="1">
      <c r="A15" s="84"/>
      <c r="B15" s="85"/>
      <c r="C15" s="85"/>
      <c r="D15" s="85"/>
      <c r="E15" s="85"/>
      <c r="F15" s="85"/>
      <c r="G15" s="85"/>
      <c r="H15" s="86"/>
      <c r="I15" s="3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8"/>
      <c r="AQ15" s="84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6"/>
      <c r="BE15" s="84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6"/>
      <c r="BS15" s="89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3"/>
      <c r="CG15" s="89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3"/>
      <c r="CU15" s="81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3"/>
      <c r="DI15" s="81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3"/>
      <c r="DY15" s="81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3"/>
      <c r="EO15" s="81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3"/>
    </row>
    <row r="16" spans="1:161" s="10" customFormat="1" ht="23.25" customHeight="1">
      <c r="A16" s="67" t="s">
        <v>3</v>
      </c>
      <c r="B16" s="68"/>
      <c r="C16" s="68"/>
      <c r="D16" s="68"/>
      <c r="E16" s="68"/>
      <c r="F16" s="68"/>
      <c r="G16" s="68"/>
      <c r="H16" s="69"/>
      <c r="I16" s="9"/>
      <c r="J16" s="70" t="s">
        <v>32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1"/>
      <c r="AQ16" s="72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4"/>
      <c r="BE16" s="72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4"/>
      <c r="BS16" s="75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7"/>
      <c r="CG16" s="75">
        <f>'Томск '!CG18+Кемерово!CG20+'Новосибирск (ГГТ)'!CG20+ФРА!CG15</f>
        <v>159558.3356561636</v>
      </c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7"/>
      <c r="CU16" s="75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7"/>
      <c r="DI16" s="64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6"/>
      <c r="DY16" s="64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6"/>
      <c r="EO16" s="64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6"/>
    </row>
    <row r="17" spans="1:161" s="10" customFormat="1" ht="25.5" customHeight="1">
      <c r="A17" s="67" t="s">
        <v>4</v>
      </c>
      <c r="B17" s="68"/>
      <c r="C17" s="68"/>
      <c r="D17" s="68"/>
      <c r="E17" s="68"/>
      <c r="F17" s="68"/>
      <c r="G17" s="68"/>
      <c r="H17" s="69"/>
      <c r="I17" s="9"/>
      <c r="J17" s="70" t="s">
        <v>34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1"/>
      <c r="AQ17" s="72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4"/>
      <c r="BE17" s="72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4"/>
      <c r="BS17" s="75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7"/>
      <c r="CG17" s="78">
        <f>'Томск '!CG22+Кемерово!CG25+'Новосибирск (ГГТ)'!CG22+ФРА!CG17</f>
        <v>55333.32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80"/>
      <c r="CU17" s="75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7"/>
      <c r="DI17" s="64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6"/>
      <c r="DY17" s="64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6"/>
      <c r="EO17" s="64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6"/>
    </row>
    <row r="18" spans="1:161" s="10" customFormat="1" ht="38.25" customHeight="1">
      <c r="A18" s="67" t="s">
        <v>5</v>
      </c>
      <c r="B18" s="68"/>
      <c r="C18" s="68"/>
      <c r="D18" s="68"/>
      <c r="E18" s="68"/>
      <c r="F18" s="68"/>
      <c r="G18" s="68"/>
      <c r="H18" s="69"/>
      <c r="I18" s="9"/>
      <c r="J18" s="70" t="s">
        <v>36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1"/>
      <c r="AQ18" s="72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4"/>
      <c r="BE18" s="72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4"/>
      <c r="BS18" s="75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7"/>
      <c r="CG18" s="78">
        <f>'Томск '!CG24+Кемерово!CG29+'Новосибирск (ГГТ)'!CG24+ФРА!CG19</f>
        <v>44438.829999999994</v>
      </c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80"/>
      <c r="CU18" s="75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7"/>
      <c r="DI18" s="64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6"/>
      <c r="DY18" s="64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6"/>
      <c r="EO18" s="64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6"/>
    </row>
    <row r="19" spans="1:161" s="10" customFormat="1" ht="25.5" customHeight="1">
      <c r="A19" s="67" t="s">
        <v>8</v>
      </c>
      <c r="B19" s="68"/>
      <c r="C19" s="68"/>
      <c r="D19" s="68"/>
      <c r="E19" s="68"/>
      <c r="F19" s="68"/>
      <c r="G19" s="68"/>
      <c r="H19" s="69"/>
      <c r="I19" s="9"/>
      <c r="J19" s="70" t="s">
        <v>38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1"/>
      <c r="AQ19" s="72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4"/>
      <c r="BE19" s="72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4"/>
      <c r="BS19" s="75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7"/>
      <c r="CG19" s="75">
        <f>'Томск '!CG32</f>
        <v>0</v>
      </c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7"/>
      <c r="CU19" s="75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7"/>
      <c r="DI19" s="64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6"/>
      <c r="DY19" s="64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6"/>
      <c r="EO19" s="64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6"/>
    </row>
    <row r="20" spans="1:161" s="10" customFormat="1" ht="25.5" customHeight="1">
      <c r="A20" s="67" t="s">
        <v>22</v>
      </c>
      <c r="B20" s="68"/>
      <c r="C20" s="68"/>
      <c r="D20" s="68"/>
      <c r="E20" s="68"/>
      <c r="F20" s="68"/>
      <c r="G20" s="68"/>
      <c r="H20" s="69"/>
      <c r="I20" s="9"/>
      <c r="J20" s="70" t="s">
        <v>39</v>
      </c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1"/>
      <c r="AQ20" s="72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4"/>
      <c r="BE20" s="72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4"/>
      <c r="BS20" s="75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7"/>
      <c r="CG20" s="78">
        <f>'Томск '!CG33</f>
        <v>562.01</v>
      </c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80"/>
      <c r="CU20" s="75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7"/>
      <c r="DI20" s="64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6"/>
      <c r="DY20" s="64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6"/>
      <c r="EO20" s="64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6"/>
    </row>
  </sheetData>
  <sheetProtection/>
  <mergeCells count="12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EO12:FE12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Белянкина Екатерина Александровна</cp:lastModifiedBy>
  <cp:lastPrinted>2019-01-31T08:54:48Z</cp:lastPrinted>
  <dcterms:created xsi:type="dcterms:W3CDTF">2011-01-11T10:25:48Z</dcterms:created>
  <dcterms:modified xsi:type="dcterms:W3CDTF">2019-04-22T07:11:29Z</dcterms:modified>
  <cp:category/>
  <cp:version/>
  <cp:contentType/>
  <cp:contentStatus/>
</cp:coreProperties>
</file>