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19020" windowHeight="11940" activeTab="0"/>
  </bookViews>
  <sheets>
    <sheet name="Томск " sheetId="1" r:id="rId1"/>
    <sheet name="Томск  (Колпашево)" sheetId="2" r:id="rId2"/>
    <sheet name="Кемерово" sheetId="3" r:id="rId3"/>
    <sheet name="Новосибирск (ГГТ)" sheetId="4" r:id="rId4"/>
    <sheet name="Новосибирск (СГС)" sheetId="5" r:id="rId5"/>
    <sheet name="Новосибирск (ГТК)" sheetId="6" r:id="rId6"/>
    <sheet name="ФРА" sheetId="7" r:id="rId7"/>
    <sheet name="Иркутск" sheetId="8" r:id="rId8"/>
    <sheet name="проверка" sheetId="9" state="hidden" r:id="rId9"/>
  </sheets>
  <externalReferences>
    <externalReference r:id="rId12"/>
    <externalReference r:id="rId13"/>
    <externalReference r:id="rId14"/>
  </externalReferences>
  <definedNames>
    <definedName name="TABLE" localSheetId="7">'Иркутск'!#REF!</definedName>
    <definedName name="TABLE" localSheetId="2">'Кемерово'!#REF!</definedName>
    <definedName name="TABLE" localSheetId="3">'Новосибирск (ГГТ)'!#REF!</definedName>
    <definedName name="TABLE" localSheetId="5">'Новосибирск (ГТК)'!#REF!</definedName>
    <definedName name="TABLE" localSheetId="4">'Новосибирск (СГС)'!#REF!</definedName>
    <definedName name="TABLE" localSheetId="8">'проверка'!#REF!</definedName>
    <definedName name="TABLE" localSheetId="0">'Томск '!#REF!</definedName>
    <definedName name="TABLE" localSheetId="1">'Томск  (Колпашево)'!#REF!</definedName>
    <definedName name="TABLE" localSheetId="6">'ФРА'!#REF!</definedName>
    <definedName name="TABLE_2" localSheetId="7">'Иркутск'!#REF!</definedName>
    <definedName name="TABLE_2" localSheetId="2">'Кемерово'!#REF!</definedName>
    <definedName name="TABLE_2" localSheetId="3">'Новосибирск (ГГТ)'!#REF!</definedName>
    <definedName name="TABLE_2" localSheetId="5">'Новосибирск (ГТК)'!#REF!</definedName>
    <definedName name="TABLE_2" localSheetId="4">'Новосибирск (СГС)'!#REF!</definedName>
    <definedName name="TABLE_2" localSheetId="8">'проверка'!#REF!</definedName>
    <definedName name="TABLE_2" localSheetId="0">'Томск '!#REF!</definedName>
    <definedName name="TABLE_2" localSheetId="1">'Томск  (Колпашево)'!#REF!</definedName>
    <definedName name="TABLE_2" localSheetId="6">'ФРА'!#REF!</definedName>
    <definedName name="_xlnm.Print_Area" localSheetId="7">'Иркутск'!$A$1:$FE$24</definedName>
    <definedName name="_xlnm.Print_Area" localSheetId="2">'Кемерово'!$A$1:$FE$40</definedName>
    <definedName name="_xlnm.Print_Area" localSheetId="3">'Новосибирск (ГГТ)'!$A$1:$FE$35</definedName>
    <definedName name="_xlnm.Print_Area" localSheetId="5">'Новосибирск (ГТК)'!$A$1:$FE$25</definedName>
    <definedName name="_xlnm.Print_Area" localSheetId="4">'Новосибирск (СГС)'!$A$1:$FE$25</definedName>
    <definedName name="_xlnm.Print_Area" localSheetId="8">'проверка'!$A$1:$FE$20</definedName>
    <definedName name="_xlnm.Print_Area" localSheetId="0">'Томск '!$A$1:$FE$38</definedName>
    <definedName name="_xlnm.Print_Area" localSheetId="1">'Томск  (Колпашево)'!$A$1:$FE$24</definedName>
    <definedName name="_xlnm.Print_Area" localSheetId="6">'ФРА'!$A$1:$FE$28</definedName>
  </definedNames>
  <calcPr fullCalcOnLoad="1"/>
</workbook>
</file>

<file path=xl/comments9.xml><?xml version="1.0" encoding="utf-8"?>
<comments xmlns="http://schemas.openxmlformats.org/spreadsheetml/2006/main">
  <authors>
    <author>Белянкина Екатерина Александровна</author>
  </authors>
  <commentList>
    <comment ref="CU11" authorId="0">
      <text>
        <r>
          <rPr>
            <b/>
            <sz val="9"/>
            <rFont val="Tahoma"/>
            <family val="2"/>
          </rPr>
          <t>Белянкина Екатерина Александровна:</t>
        </r>
        <r>
          <rPr>
            <sz val="9"/>
            <rFont val="Tahoma"/>
            <family val="2"/>
          </rPr>
          <t xml:space="preserve">
Свод ИП 2021
</t>
        </r>
      </text>
    </comment>
  </commentList>
</comments>
</file>

<file path=xl/sharedStrings.xml><?xml version="1.0" encoding="utf-8"?>
<sst xmlns="http://schemas.openxmlformats.org/spreadsheetml/2006/main" count="867" uniqueCount="152">
  <si>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</si>
  <si>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</si>
  <si>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</si>
  <si>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</si>
  <si>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</si>
  <si>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</si>
  <si>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</si>
  <si>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</si>
  <si>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</si>
  <si>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</si>
  <si>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</si>
  <si>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</si>
  <si>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</si>
  <si>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</si>
  <si>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</si>
  <si>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</si>
  <si>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</si>
  <si>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</si>
  <si>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</si>
  <si>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</si>
  <si>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</si>
  <si>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</si>
  <si>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</si>
  <si>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</si>
  <si>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</si>
  <si>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</si>
  <si>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</si>
  <si>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</si>
  <si>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</si>
  <si>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</si>
  <si>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</si>
  <si>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</si>
  <si>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</si>
  <si>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</si>
  <si>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</si>
  <si>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</si>
  <si>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</si>
  <si>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</si>
  <si>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</si>
  <si>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Сведения о приобретении внеоборотных активов</t>
  </si>
  <si>
    <t>8.1</t>
  </si>
  <si>
    <t>ООО "Газпром газораспределение Томск"</t>
  </si>
  <si>
    <t>по Томской области</t>
  </si>
  <si>
    <t>Объекты, выполняемые по договорам о технологическом подключении (присоединении) в рамках Постановления Правительства РФ от 30.12.2013 №1314</t>
  </si>
  <si>
    <t>амортизация</t>
  </si>
  <si>
    <t>Хозяйственное оборудование и инвентарь</t>
  </si>
  <si>
    <t>Оргтехника</t>
  </si>
  <si>
    <t>Оборудование для эксплуатации газового хозяйства</t>
  </si>
  <si>
    <t>по Кемеровской области</t>
  </si>
  <si>
    <t>Газопровод протяженностью 2100м., расположенный на земельном участке площадью 4200кв.м., с кадастровым номером 42:04:03:13:08:01, адрес объекта: Кемеровская область, проходящий в г. Кемерово и Кемеровском районе от ГРС-1 до отсекающих задвижек АО "Азот" (инв. №В0001262) (КВР 007)</t>
  </si>
  <si>
    <t>по Новосибирской области</t>
  </si>
  <si>
    <t>по Республике Алтай</t>
  </si>
  <si>
    <t>на 20</t>
  </si>
  <si>
    <t>Выставочный зал с офисными помещениями и гаражом по адресу: г.Томск, пр.Фрунзе, 170/1</t>
  </si>
  <si>
    <t>Компьютеры</t>
  </si>
  <si>
    <t>3.2</t>
  </si>
  <si>
    <t>4.2</t>
  </si>
  <si>
    <t>6.2</t>
  </si>
  <si>
    <t>6.3</t>
  </si>
  <si>
    <t>6.4</t>
  </si>
  <si>
    <t>6.5</t>
  </si>
  <si>
    <t>3.3</t>
  </si>
  <si>
    <t>3.4</t>
  </si>
  <si>
    <t>5.2</t>
  </si>
  <si>
    <t>5.3</t>
  </si>
  <si>
    <t>6.6</t>
  </si>
  <si>
    <t xml:space="preserve">ПЭ 110х10 </t>
  </si>
  <si>
    <t>-</t>
  </si>
  <si>
    <t>31.12.2021</t>
  </si>
  <si>
    <t>01.12.2015</t>
  </si>
  <si>
    <t>01.10.2018</t>
  </si>
  <si>
    <t>спецнадбавка в рамках Программы газификации Томской области на 2019-2022 гг., подлежащей финансированию за счет средств специальной надбавки к тарифу на услуги по транспортировке газа                                                                                                                                              Общества с ограниченной ответственностью «Газпром газораспределение Томск»</t>
  </si>
  <si>
    <t>привлеченные средства</t>
  </si>
  <si>
    <t>по г. Колпашево</t>
  </si>
  <si>
    <t>зона ООО "Газпром газораспределение Томск"</t>
  </si>
  <si>
    <t>зона АО "Сибирьгазсервис"</t>
  </si>
  <si>
    <t>зона АО "ГазТрансКом"</t>
  </si>
  <si>
    <t>31.12.2023</t>
  </si>
  <si>
    <t>31.12.2022</t>
  </si>
  <si>
    <t>01.01.2020</t>
  </si>
  <si>
    <t>Легковой автотранспорт</t>
  </si>
  <si>
    <t>Автотехника для эксплуатации</t>
  </si>
  <si>
    <t>Автотехника для АДС</t>
  </si>
  <si>
    <t>Строительная автотехника</t>
  </si>
  <si>
    <t>"Распределительный газопровод перспективной жилой застройки 9-го микрорайона ж.р. Лесная поляна г. Кемерово"</t>
  </si>
  <si>
    <t xml:space="preserve">спецнадбавка в рамках Программы газификации Кемеровской области на 2020-2024 гг., подлежащей финансированию за счет средств специальной надбавки к тарифу на услуги по транспортировке газа                                                                                                                                              Общества с ограниченной ответственностью «Газпром газораспределение Томск» </t>
  </si>
  <si>
    <t>«Распределительный газопровод по ул. Лизы Чайкиной г. Новокузнецка, Кемеровской области» (код объекта КВ 039)</t>
  </si>
  <si>
    <t>Реконструкция гаражных боксов, расположенных по адресу:  Кемеровская область, ул. Красноармейская, д. 64, литер Б, Б1 (Нежилое помещение 398,6 кв.м. КО, г.Кемерово, Заводский р-н, ул.Красноармейская, дом №64, литер Б,Б1., инвентарный номер В0002165)</t>
  </si>
  <si>
    <t>6.7</t>
  </si>
  <si>
    <t>Газопровод на территории п. Петровский Ордынского района Новосибирской области</t>
  </si>
  <si>
    <t>30.06.2022</t>
  </si>
  <si>
    <t>спецнадбавка в рамках Программы газификации Новосибирской области на 2020-2024 гг., подлежащей финансированию за счет средств специальной надбавки к тарифу на услуги по транспортировке газа                                                                                                                                              Общества с ограниченной ответственностью «Газпром газораспределение Томск»</t>
  </si>
  <si>
    <t>сталь Ду 150 мм, Ду 110 мм, Ду 63 мм</t>
  </si>
  <si>
    <t>Метрологическое оорудование</t>
  </si>
  <si>
    <t>ПЭ 63х5,8,                                     сталь 57х3,5</t>
  </si>
  <si>
    <t>01.12.2018</t>
  </si>
  <si>
    <t>Реконструкция мансардного этажа административного здания, расположенного по адресу: г. Томск, пр. Фрунзе, д. 170А (инв.№ В0001643)</t>
  </si>
  <si>
    <t>01.06.2019</t>
  </si>
  <si>
    <t>Материал сталь.
Ø820 х 10 мм, Ø630 х 9 мм, Ø426 х 10 мм</t>
  </si>
  <si>
    <t>Реконструкция административного здания, расположенного по адресу: Кемеровская область, г. Кемерово, ул. Красноармейская, д. 64, литер А (Здание 573,8 кв.м.КО, г.Кемерово, Заводский р-н, ул.Красноармейская, дом №64, литер А инвентарный номер В0002164)</t>
  </si>
  <si>
    <t>по Иркутской области</t>
  </si>
  <si>
    <t>21</t>
  </si>
  <si>
    <t>01.12.2020</t>
  </si>
  <si>
    <t>30.06.2021</t>
  </si>
  <si>
    <t>Система электронной очереди, г.Горно-Алтайск</t>
  </si>
  <si>
    <t>Оборудование связи и передачи данных</t>
  </si>
  <si>
    <t>01.01.2021</t>
  </si>
  <si>
    <t>4.3</t>
  </si>
  <si>
    <t>Газопровод по ул.Механизаторская, Гагарина, Юбилейная, Вокзальная в р.п. Мошково Мошковского района Новосибирской области</t>
  </si>
  <si>
    <t>Газопровод по ул.Дорожная в 
р.п. Мошково Мошковского района Новосибирской области</t>
  </si>
  <si>
    <t>31.03.2023</t>
  </si>
  <si>
    <t>Система электронной очереди, г.Новосибирск</t>
  </si>
  <si>
    <t>6.8</t>
  </si>
  <si>
    <t>30.09.2021</t>
  </si>
  <si>
    <t>30.09.2022</t>
  </si>
  <si>
    <t>Распределительный газопровод среднего давления ж.р. Ягуновский г. Кемерово 1 очередь (код объекта СН 045)</t>
  </si>
  <si>
    <t xml:space="preserve">«Распределительный газопровод по ул. Плодопитомник г. Кемерово» (код объекта СН 046) </t>
  </si>
  <si>
    <t>«Внутрипоселковый газопровод с. Андреевка, Кемеровского района Кемеровской области» III очередь (код объекта СН063)</t>
  </si>
  <si>
    <t>«Газопровод для газоснабжения малоэтажной жилой застройки ж.р. Кедровка западнее пересечения ул. Разрезовская и ул. Радужная» II очередь. (код объекта СН064)</t>
  </si>
  <si>
    <t>3.5</t>
  </si>
  <si>
    <t>3.6</t>
  </si>
  <si>
    <t>3.7</t>
  </si>
  <si>
    <t>Система электронной очереди, г.Кемерово</t>
  </si>
  <si>
    <t>01.07.2019</t>
  </si>
  <si>
    <t>«Газопровод межпоселковый к г. Колпашево Томской области, назначение: Транспортировка газа, Протяженность 49995,97 м., инв.№ 69:232:0000:00:17891, адрес объекта: Томская область, Колпашевский район, Межпоселковая территория» (инв. № В0001593)</t>
  </si>
  <si>
    <t xml:space="preserve">   ПЭ 160х14,6   ПЭ 32х3,0 </t>
  </si>
  <si>
    <t xml:space="preserve">сталь 25х3,2 сталь 20х2,8            ПЭ 315х28,6         ПЭ 32х3,0 </t>
  </si>
  <si>
    <t xml:space="preserve">сталь 159х4,5 сталь 30х3,2            ПЭ 160х14         ПЭ 63х5,8 </t>
  </si>
  <si>
    <t>Метрологическое оборудование</t>
  </si>
  <si>
    <t>Оборудование связи и передачи данных,</t>
  </si>
  <si>
    <t>31.03.2021</t>
  </si>
  <si>
    <t>«Газораспределительные сети д. Киргизка МО "Город Томск" протяженностью 7,36 км» (инв. № В0001785)</t>
  </si>
  <si>
    <t>«Газораспределительные сети мкр. Народный в п. Светлый МО "Город Томск" протяженностью 9,81 км» (инв. № В0001784)</t>
  </si>
  <si>
    <t>«Газоснабжение индивидуальных жилых домов, расположенных по адресу: г. Томск, ул. Континентальная, Контрастная, Снежная, Залесская, Луговая»</t>
  </si>
  <si>
    <t>«Газоснабжение с. Богашево Томского района Томской области»</t>
  </si>
  <si>
    <t xml:space="preserve">Система электронной очереди, г.Томск </t>
  </si>
  <si>
    <t>6.9</t>
  </si>
  <si>
    <t>01.04.2021</t>
  </si>
  <si>
    <t xml:space="preserve">ПЭ 110х10       ПЭ 32х3,0 </t>
  </si>
  <si>
    <t>ПЭ 110х10,0
ПЭ 63х5,8
СТ 57х3,0</t>
  </si>
  <si>
    <t>ПЭ 160х15,6
ПЭ 110х10,0
ПЭ 63х5,8
СТ 57х3,0
ПЭх3,0</t>
  </si>
  <si>
    <t>ПЭ 63х5,8,
сталь 57х3,5</t>
  </si>
  <si>
    <t>Ст 325х6.0</t>
  </si>
  <si>
    <t>сталь Ду 57. Будет уточнен при проектировании.</t>
  </si>
  <si>
    <t>сталь Ду 57. Будет уточнен при проектировании</t>
  </si>
  <si>
    <t>3.8</t>
  </si>
  <si>
    <t>3.9</t>
  </si>
  <si>
    <t>«Газопровод высокого давления от ГРС «Черное озеро» до ж.р. Садовая  г. Новокузнецка, Кемеровской области» (код объекта СН059)</t>
  </si>
  <si>
    <t>«Газораспределительные сети п. Новостройка Кемеровского района Кемеровской области» II очередь (код объекта СН061)</t>
  </si>
  <si>
    <t>ПЭ 160*14,6,   ПЭ 110*10,      ПЭ 63*5,8</t>
  </si>
  <si>
    <t>01.05.2019</t>
  </si>
  <si>
    <t>сталь 89 х4,5                  ПЭ 225х20,5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</si>
</sst>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7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7" fillId="0" borderId="1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wrapText="1"/>
    </xf>
    <xf numFmtId="0" fontId="7" fillId="0" borderId="12" xfId="0" applyNumberFormat="1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wrapText="1"/>
    </xf>
    <xf numFmtId="0" fontId="3" fillId="0" borderId="17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/>
    </xf>
    <xf numFmtId="0" fontId="45" fillId="0" borderId="11" xfId="0" applyNumberFormat="1" applyFont="1" applyFill="1" applyBorder="1" applyAlignment="1">
      <alignment horizontal="center"/>
    </xf>
    <xf numFmtId="0" fontId="45" fillId="0" borderId="1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0" fontId="3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7" fillId="33" borderId="10" xfId="0" applyNumberFormat="1" applyFont="1" applyFill="1" applyBorder="1" applyAlignment="1">
      <alignment horizontal="center"/>
    </xf>
    <xf numFmtId="0" fontId="7" fillId="33" borderId="11" xfId="0" applyNumberFormat="1" applyFont="1" applyFill="1" applyBorder="1" applyAlignment="1">
      <alignment horizontal="center"/>
    </xf>
    <xf numFmtId="0" fontId="7" fillId="33" borderId="12" xfId="0" applyNumberFormat="1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left" wrapText="1"/>
    </xf>
    <xf numFmtId="0" fontId="7" fillId="0" borderId="12" xfId="0" applyNumberFormat="1" applyFont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33" borderId="10" xfId="0" applyNumberFormat="1" applyFont="1" applyFill="1" applyBorder="1" applyAlignment="1">
      <alignment horizontal="center" wrapText="1"/>
    </xf>
    <xf numFmtId="0" fontId="7" fillId="33" borderId="11" xfId="0" applyNumberFormat="1" applyFont="1" applyFill="1" applyBorder="1" applyAlignment="1">
      <alignment horizontal="center" wrapText="1"/>
    </xf>
    <xf numFmtId="0" fontId="7" fillId="33" borderId="12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4" fontId="2" fillId="0" borderId="10" xfId="0" applyNumberFormat="1" applyFont="1" applyBorder="1" applyAlignment="1">
      <alignment horizontal="center"/>
    </xf>
    <xf numFmtId="0" fontId="2" fillId="34" borderId="0" xfId="0" applyNumberFormat="1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73;&#1086;&#1095;&#1080;&#1081;%202019%20&#1087;&#1083;&#1072;&#108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55;&#1088;&#1080;&#1083;&#1086;&#1078;&#1077;&#1085;&#1080;&#1077;%201%20&#1060;&#1086;&#1088;&#1084;&#1072;%20&#1048;&#1055;%20&#1043;&#1043;&#1056;%20&#1058;&#1086;&#1084;&#1089;&#1082;%202021.%20&#1082;&#1086;&#1087;&#1080;&#1103;_&#1085;&#1072;%2028.12.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&#1060;&#1086;&#1088;&#1084;&#1072;%20&#1048;&#1055;%20&#1043;&#1043;&#1056;%20&#1058;&#1086;&#1084;&#1089;&#1082;%202021_&#1054;&#1046;&#1048;&#1044;_&#1082;&#1086;&#1087;&#1080;&#1103;%2010.08.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04">
          <cell r="H104">
            <v>2988.1</v>
          </cell>
          <cell r="I104">
            <v>2718.72</v>
          </cell>
          <cell r="T104">
            <v>2718.72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П Свод"/>
      <sheetName val="ПКС"/>
      <sheetName val="ПИР будущих лет"/>
      <sheetName val="Строительство"/>
      <sheetName val="Оборудование"/>
      <sheetName val="ПВНА"/>
      <sheetName val="ПДФВ"/>
      <sheetName val="Наш (2)"/>
      <sheetName val="МРГ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П Свод"/>
      <sheetName val="ПКС"/>
      <sheetName val="ПИР будущих лет"/>
      <sheetName val="Строительство"/>
      <sheetName val="Оборудование"/>
      <sheetName val="ПВНА"/>
      <sheetName val="ПДФВ"/>
      <sheetName val="Лист1"/>
      <sheetName val="ввод 1 квартал"/>
      <sheetName val="МРГ (2)"/>
      <sheetName val="Наш (3)"/>
      <sheetName val="Наш (2)"/>
    </sheetNames>
    <sheetDataSet>
      <sheetData sheetId="0">
        <row r="8">
          <cell r="F8">
            <v>517893.23718364</v>
          </cell>
        </row>
      </sheetData>
      <sheetData sheetId="2">
        <row r="11">
          <cell r="I11">
            <v>3026.25203</v>
          </cell>
        </row>
        <row r="19">
          <cell r="I19">
            <v>12157.09436</v>
          </cell>
        </row>
        <row r="45">
          <cell r="I45">
            <v>326.15405</v>
          </cell>
        </row>
        <row r="71">
          <cell r="I71">
            <v>1726.9997500000004</v>
          </cell>
        </row>
        <row r="79">
          <cell r="I79">
            <v>911.61588364</v>
          </cell>
        </row>
        <row r="96">
          <cell r="I96">
            <v>162.84173</v>
          </cell>
        </row>
        <row r="127">
          <cell r="I127">
            <v>0</v>
          </cell>
        </row>
        <row r="135">
          <cell r="I135">
            <v>0</v>
          </cell>
        </row>
        <row r="143">
          <cell r="I143">
            <v>0</v>
          </cell>
        </row>
        <row r="151">
          <cell r="I151">
            <v>0</v>
          </cell>
        </row>
        <row r="159">
          <cell r="I159">
            <v>228.15880833333335</v>
          </cell>
        </row>
        <row r="167">
          <cell r="I167">
            <v>738.8960916666667</v>
          </cell>
        </row>
        <row r="175">
          <cell r="I175">
            <v>83.43233333333333</v>
          </cell>
        </row>
        <row r="183">
          <cell r="I183">
            <v>467.68215</v>
          </cell>
        </row>
        <row r="191">
          <cell r="I191">
            <v>104.83941666666668</v>
          </cell>
        </row>
        <row r="199">
          <cell r="I199">
            <v>72.61013333333334</v>
          </cell>
        </row>
        <row r="207">
          <cell r="I207">
            <v>281.2939</v>
          </cell>
        </row>
        <row r="215">
          <cell r="I215">
            <v>283.08132500000005</v>
          </cell>
        </row>
        <row r="223">
          <cell r="I223">
            <v>324.6547333333333</v>
          </cell>
        </row>
        <row r="231">
          <cell r="I231">
            <v>0</v>
          </cell>
        </row>
        <row r="239">
          <cell r="I239">
            <v>0</v>
          </cell>
        </row>
        <row r="247">
          <cell r="I247">
            <v>0</v>
          </cell>
        </row>
        <row r="255">
          <cell r="I255">
            <v>0</v>
          </cell>
        </row>
        <row r="263">
          <cell r="I263">
            <v>0</v>
          </cell>
        </row>
        <row r="271">
          <cell r="I271">
            <v>0</v>
          </cell>
        </row>
        <row r="287">
          <cell r="I287">
            <v>10903.85</v>
          </cell>
        </row>
        <row r="295">
          <cell r="I295">
            <v>618.3399999999999</v>
          </cell>
        </row>
        <row r="303">
          <cell r="I303">
            <v>906.9698800000001</v>
          </cell>
        </row>
        <row r="321">
          <cell r="I321">
            <v>255.59359999999998</v>
          </cell>
        </row>
        <row r="330">
          <cell r="I330">
            <v>738.1700000000001</v>
          </cell>
        </row>
      </sheetData>
      <sheetData sheetId="3">
        <row r="11">
          <cell r="F11">
            <v>38097.51</v>
          </cell>
          <cell r="J11">
            <v>4880.75215</v>
          </cell>
        </row>
        <row r="29">
          <cell r="F29">
            <v>50048.48999999999</v>
          </cell>
          <cell r="J29">
            <v>46588.689999999995</v>
          </cell>
        </row>
        <row r="47">
          <cell r="F47">
            <v>37114.44204</v>
          </cell>
          <cell r="J47">
            <v>16585.816639999997</v>
          </cell>
        </row>
        <row r="65">
          <cell r="F65">
            <v>6505.12661</v>
          </cell>
          <cell r="J65">
            <v>1196.4325000000006</v>
          </cell>
        </row>
        <row r="83">
          <cell r="F83">
            <v>16883.11</v>
          </cell>
          <cell r="J83">
            <v>14110.099999999999</v>
          </cell>
        </row>
        <row r="101">
          <cell r="F101">
            <v>55690.96000000001</v>
          </cell>
          <cell r="J101">
            <v>23497.416340000003</v>
          </cell>
        </row>
        <row r="118">
          <cell r="F118">
            <v>10136.63</v>
          </cell>
          <cell r="J118">
            <v>811.2149999999999</v>
          </cell>
        </row>
        <row r="136">
          <cell r="F136">
            <v>132108.63</v>
          </cell>
          <cell r="J136">
            <v>56502.86400000001</v>
          </cell>
        </row>
        <row r="211">
          <cell r="J211">
            <v>43293.297119999996</v>
          </cell>
        </row>
        <row r="214">
          <cell r="J214">
            <v>38626.65132</v>
          </cell>
        </row>
        <row r="217">
          <cell r="J217">
            <v>12590.79272</v>
          </cell>
        </row>
        <row r="221">
          <cell r="J221">
            <v>21927.760409999995</v>
          </cell>
        </row>
        <row r="230">
          <cell r="J230">
            <v>27158.589091666665</v>
          </cell>
        </row>
        <row r="257">
          <cell r="J257">
            <v>1270.73</v>
          </cell>
        </row>
        <row r="276">
          <cell r="J276">
            <v>5632.148790000001</v>
          </cell>
        </row>
        <row r="298">
          <cell r="J298">
            <v>34516.86656666667</v>
          </cell>
        </row>
        <row r="386">
          <cell r="J386">
            <v>58407.324</v>
          </cell>
        </row>
        <row r="406">
          <cell r="F406">
            <v>1045.76595</v>
          </cell>
          <cell r="J406">
            <v>963.76595</v>
          </cell>
        </row>
        <row r="409">
          <cell r="F409">
            <v>1262.99497</v>
          </cell>
          <cell r="J409">
            <v>1180.99497</v>
          </cell>
        </row>
        <row r="412">
          <cell r="F412">
            <v>841.08731</v>
          </cell>
          <cell r="J412">
            <v>759.08731</v>
          </cell>
        </row>
        <row r="415">
          <cell r="F415">
            <v>679.81474</v>
          </cell>
          <cell r="J415">
            <v>597.81474</v>
          </cell>
        </row>
        <row r="420">
          <cell r="F420">
            <v>109328.77000000003</v>
          </cell>
          <cell r="J420">
            <v>46479.86231</v>
          </cell>
        </row>
        <row r="455">
          <cell r="F455">
            <v>21530.072340000002</v>
          </cell>
          <cell r="J455">
            <v>9789.105950000003</v>
          </cell>
        </row>
      </sheetData>
      <sheetData sheetId="4">
        <row r="17">
          <cell r="I17">
            <v>658.075</v>
          </cell>
        </row>
        <row r="18">
          <cell r="I18">
            <v>905.575</v>
          </cell>
        </row>
        <row r="19">
          <cell r="I19">
            <v>741.583</v>
          </cell>
        </row>
        <row r="20">
          <cell r="I20">
            <v>1237.5</v>
          </cell>
        </row>
        <row r="21">
          <cell r="I21">
            <v>586.87</v>
          </cell>
        </row>
        <row r="22">
          <cell r="I22">
            <v>90.25</v>
          </cell>
        </row>
        <row r="23">
          <cell r="I23">
            <v>94.25</v>
          </cell>
        </row>
        <row r="24">
          <cell r="I24">
            <v>854.776</v>
          </cell>
        </row>
        <row r="25">
          <cell r="I25">
            <v>733.33333</v>
          </cell>
        </row>
        <row r="32">
          <cell r="I32">
            <v>741.583</v>
          </cell>
        </row>
        <row r="33">
          <cell r="I33">
            <v>741.583</v>
          </cell>
        </row>
        <row r="43">
          <cell r="I43">
            <v>349.16667</v>
          </cell>
        </row>
        <row r="44">
          <cell r="I44">
            <v>341.66667</v>
          </cell>
        </row>
        <row r="45">
          <cell r="I45">
            <v>493.167</v>
          </cell>
        </row>
        <row r="46">
          <cell r="I46">
            <v>1491.66667</v>
          </cell>
        </row>
        <row r="58">
          <cell r="I58">
            <v>68.584</v>
          </cell>
        </row>
        <row r="59">
          <cell r="I59">
            <v>65.076</v>
          </cell>
        </row>
        <row r="66">
          <cell r="I66">
            <v>364</v>
          </cell>
        </row>
        <row r="67">
          <cell r="I67">
            <v>350</v>
          </cell>
        </row>
        <row r="68">
          <cell r="I68">
            <v>350</v>
          </cell>
        </row>
        <row r="75">
          <cell r="I75">
            <v>81.841</v>
          </cell>
        </row>
        <row r="76">
          <cell r="I76">
            <v>1721.90083</v>
          </cell>
        </row>
        <row r="77">
          <cell r="I77">
            <v>624.3503</v>
          </cell>
        </row>
        <row r="78">
          <cell r="I78">
            <v>60.417</v>
          </cell>
        </row>
        <row r="79">
          <cell r="I79">
            <v>287.375</v>
          </cell>
        </row>
        <row r="80">
          <cell r="I80">
            <v>47.621</v>
          </cell>
        </row>
        <row r="81">
          <cell r="I81">
            <v>65.344</v>
          </cell>
        </row>
        <row r="82">
          <cell r="I82">
            <v>112.167</v>
          </cell>
        </row>
        <row r="83">
          <cell r="I83">
            <v>82.148</v>
          </cell>
        </row>
        <row r="84">
          <cell r="I84">
            <v>106.546</v>
          </cell>
        </row>
        <row r="89">
          <cell r="K89">
            <v>172.6725</v>
          </cell>
        </row>
        <row r="90">
          <cell r="K90">
            <v>109.9</v>
          </cell>
        </row>
        <row r="91">
          <cell r="K91">
            <v>63.604</v>
          </cell>
        </row>
        <row r="92">
          <cell r="I92">
            <v>109.16666</v>
          </cell>
        </row>
        <row r="100">
          <cell r="I100">
            <v>575.07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40"/>
  <sheetViews>
    <sheetView tabSelected="1" view="pageBreakPreview" zoomScaleSheetLayoutView="100" zoomScalePageLayoutView="0" workbookViewId="0" topLeftCell="A1">
      <selection activeCell="CB44" sqref="CB44"/>
    </sheetView>
  </sheetViews>
  <sheetFormatPr defaultColWidth="0.875" defaultRowHeight="12.75"/>
  <cols>
    <col min="1" max="111" width="0.875" style="11" customWidth="1"/>
    <col min="112" max="112" width="1.75390625" style="11" customWidth="1"/>
    <col min="113" max="164" width="0.875" style="11" customWidth="1"/>
    <col min="165" max="165" width="8.00390625" style="11" hidden="1" customWidth="1"/>
    <col min="166" max="166" width="0" style="11" hidden="1" customWidth="1"/>
    <col min="167" max="167" width="7.875" style="11" hidden="1" customWidth="1"/>
    <col min="168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67" t="s">
        <v>41</v>
      </c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</row>
    <row r="4" spans="80:137" s="8" customFormat="1" ht="11.25">
      <c r="CB4" s="68" t="s">
        <v>6</v>
      </c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</row>
    <row r="5" spans="42:47" s="13" customFormat="1" ht="15.75">
      <c r="AP5" s="15" t="s">
        <v>52</v>
      </c>
      <c r="AQ5" s="69" t="s">
        <v>101</v>
      </c>
      <c r="AR5" s="69"/>
      <c r="AS5" s="69"/>
      <c r="AT5" s="69"/>
      <c r="AU5" s="13" t="s">
        <v>26</v>
      </c>
    </row>
    <row r="6" spans="1:161" s="13" customFormat="1" ht="21.75" customHeight="1">
      <c r="A6" s="70" t="s">
        <v>42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</row>
    <row r="8" spans="1:161" s="16" customFormat="1" ht="28.5" customHeight="1">
      <c r="A8" s="54" t="s">
        <v>9</v>
      </c>
      <c r="B8" s="55"/>
      <c r="C8" s="55"/>
      <c r="D8" s="55"/>
      <c r="E8" s="55"/>
      <c r="F8" s="55"/>
      <c r="G8" s="55"/>
      <c r="H8" s="56"/>
      <c r="I8" s="54" t="s">
        <v>10</v>
      </c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6"/>
      <c r="AQ8" s="24" t="s">
        <v>13</v>
      </c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6"/>
      <c r="BS8" s="24" t="s">
        <v>14</v>
      </c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6"/>
      <c r="DI8" s="24" t="s">
        <v>18</v>
      </c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6"/>
    </row>
    <row r="9" spans="1:161" s="16" customFormat="1" ht="66" customHeight="1">
      <c r="A9" s="57"/>
      <c r="B9" s="58"/>
      <c r="C9" s="58"/>
      <c r="D9" s="58"/>
      <c r="E9" s="58"/>
      <c r="F9" s="58"/>
      <c r="G9" s="58"/>
      <c r="H9" s="59"/>
      <c r="I9" s="57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9"/>
      <c r="AQ9" s="24" t="s">
        <v>11</v>
      </c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6"/>
      <c r="BE9" s="24" t="s">
        <v>12</v>
      </c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6"/>
      <c r="BS9" s="24" t="s">
        <v>15</v>
      </c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6"/>
      <c r="CG9" s="24" t="s">
        <v>16</v>
      </c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6"/>
      <c r="CU9" s="24" t="s">
        <v>17</v>
      </c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6"/>
      <c r="DI9" s="24" t="s">
        <v>19</v>
      </c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6"/>
      <c r="DY9" s="24" t="s">
        <v>20</v>
      </c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6"/>
      <c r="EO9" s="24" t="s">
        <v>21</v>
      </c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6"/>
    </row>
    <row r="10" spans="1:161" s="16" customFormat="1" ht="12.75">
      <c r="A10" s="51" t="s">
        <v>0</v>
      </c>
      <c r="B10" s="52"/>
      <c r="C10" s="52"/>
      <c r="D10" s="52"/>
      <c r="E10" s="52"/>
      <c r="F10" s="52"/>
      <c r="G10" s="52"/>
      <c r="H10" s="53"/>
      <c r="I10" s="51" t="s">
        <v>1</v>
      </c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3"/>
      <c r="AQ10" s="51" t="s">
        <v>2</v>
      </c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3"/>
      <c r="BE10" s="51" t="s">
        <v>3</v>
      </c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3"/>
      <c r="BS10" s="51" t="s">
        <v>4</v>
      </c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3"/>
      <c r="CG10" s="51" t="s">
        <v>5</v>
      </c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3"/>
      <c r="CU10" s="51" t="s">
        <v>8</v>
      </c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3"/>
      <c r="DI10" s="51" t="s">
        <v>22</v>
      </c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3"/>
      <c r="DY10" s="51" t="s">
        <v>23</v>
      </c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3"/>
      <c r="EO10" s="51" t="s">
        <v>24</v>
      </c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3"/>
    </row>
    <row r="11" spans="1:161" s="18" customFormat="1" ht="12.75">
      <c r="A11" s="48" t="s">
        <v>0</v>
      </c>
      <c r="B11" s="49"/>
      <c r="C11" s="49"/>
      <c r="D11" s="49"/>
      <c r="E11" s="49"/>
      <c r="F11" s="49"/>
      <c r="G11" s="49"/>
      <c r="H11" s="50"/>
      <c r="I11" s="17"/>
      <c r="J11" s="60" t="s">
        <v>27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1"/>
      <c r="AQ11" s="48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50"/>
      <c r="BE11" s="48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50"/>
      <c r="BS11" s="62">
        <f>BS12+BS25+BS36+BS37</f>
        <v>270663.14545</v>
      </c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4"/>
      <c r="CG11" s="62">
        <f>CG12+CG25+CG36+CG37</f>
        <v>106587.19706</v>
      </c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4"/>
      <c r="CU11" s="44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6"/>
      <c r="DI11" s="44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6"/>
      <c r="DY11" s="44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6"/>
      <c r="EO11" s="44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6"/>
    </row>
    <row r="12" spans="1:167" s="18" customFormat="1" ht="38.25" customHeight="1">
      <c r="A12" s="48" t="s">
        <v>1</v>
      </c>
      <c r="B12" s="49"/>
      <c r="C12" s="49"/>
      <c r="D12" s="49"/>
      <c r="E12" s="49"/>
      <c r="F12" s="49"/>
      <c r="G12" s="49"/>
      <c r="H12" s="50"/>
      <c r="I12" s="17"/>
      <c r="J12" s="60" t="s">
        <v>28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1"/>
      <c r="AQ12" s="48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50"/>
      <c r="BE12" s="48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50"/>
      <c r="BS12" s="62">
        <f>BS14+BS17+BS21</f>
        <v>262553.52461</v>
      </c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4"/>
      <c r="CG12" s="62">
        <f>CG14+CG17+CG21</f>
        <v>98477.57622</v>
      </c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4"/>
      <c r="CU12" s="44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6"/>
      <c r="DI12" s="44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6"/>
      <c r="DY12" s="44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6"/>
      <c r="EO12" s="44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6"/>
      <c r="FK12" s="16"/>
    </row>
    <row r="13" spans="1:161" s="16" customFormat="1" ht="12.75">
      <c r="A13" s="27" t="s">
        <v>29</v>
      </c>
      <c r="B13" s="28"/>
      <c r="C13" s="28"/>
      <c r="D13" s="28"/>
      <c r="E13" s="28"/>
      <c r="F13" s="28"/>
      <c r="G13" s="28"/>
      <c r="H13" s="29"/>
      <c r="I13" s="19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1"/>
      <c r="AQ13" s="27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9"/>
      <c r="BE13" s="27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9"/>
      <c r="BS13" s="32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4"/>
      <c r="CG13" s="32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4"/>
      <c r="CU13" s="38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40"/>
      <c r="DI13" s="38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40"/>
      <c r="DY13" s="38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40"/>
      <c r="EO13" s="38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40"/>
    </row>
    <row r="14" spans="1:167" s="18" customFormat="1" ht="37.5" customHeight="1">
      <c r="A14" s="48" t="s">
        <v>2</v>
      </c>
      <c r="B14" s="49"/>
      <c r="C14" s="49"/>
      <c r="D14" s="49"/>
      <c r="E14" s="49"/>
      <c r="F14" s="49"/>
      <c r="G14" s="49"/>
      <c r="H14" s="50"/>
      <c r="I14" s="17"/>
      <c r="J14" s="60" t="s">
        <v>30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48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50"/>
      <c r="BE14" s="48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50"/>
      <c r="BS14" s="62">
        <f>SUM(BS15:CF16)</f>
        <v>92038.65595</v>
      </c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4"/>
      <c r="CG14" s="62">
        <f>SUM(CG15:CT16)</f>
        <v>1126.60768</v>
      </c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4"/>
      <c r="CU14" s="41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3"/>
      <c r="DI14" s="44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6"/>
      <c r="DY14" s="44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6"/>
      <c r="EO14" s="44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6"/>
      <c r="FK14" s="16"/>
    </row>
    <row r="15" spans="1:161" s="16" customFormat="1" ht="42" customHeight="1">
      <c r="A15" s="27" t="s">
        <v>31</v>
      </c>
      <c r="B15" s="28"/>
      <c r="C15" s="28"/>
      <c r="D15" s="28"/>
      <c r="E15" s="28"/>
      <c r="F15" s="28"/>
      <c r="G15" s="28"/>
      <c r="H15" s="29"/>
      <c r="I15" s="19"/>
      <c r="J15" s="30" t="s">
        <v>53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1"/>
      <c r="AQ15" s="27" t="s">
        <v>70</v>
      </c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9"/>
      <c r="BE15" s="27" t="s">
        <v>77</v>
      </c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9"/>
      <c r="BS15" s="32">
        <v>90992.89</v>
      </c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4"/>
      <c r="CG15" s="32">
        <f>'[3]ПИР будущих лет'!$I$96</f>
        <v>162.84173</v>
      </c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4"/>
      <c r="CU15" s="38" t="s">
        <v>44</v>
      </c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40"/>
      <c r="DI15" s="38" t="s">
        <v>67</v>
      </c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40"/>
      <c r="DY15" s="38" t="s">
        <v>67</v>
      </c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40"/>
      <c r="EO15" s="38" t="s">
        <v>67</v>
      </c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40"/>
    </row>
    <row r="16" spans="1:161" s="16" customFormat="1" ht="54.75" customHeight="1">
      <c r="A16" s="27" t="s">
        <v>55</v>
      </c>
      <c r="B16" s="28"/>
      <c r="C16" s="28"/>
      <c r="D16" s="28"/>
      <c r="E16" s="28"/>
      <c r="F16" s="28"/>
      <c r="G16" s="28"/>
      <c r="H16" s="29"/>
      <c r="I16" s="19"/>
      <c r="J16" s="30" t="s">
        <v>135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1"/>
      <c r="AQ16" s="27" t="s">
        <v>102</v>
      </c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9"/>
      <c r="BE16" s="27" t="s">
        <v>103</v>
      </c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9"/>
      <c r="BS16" s="32">
        <f>'[3]Строительство'!$F$406</f>
        <v>1045.76595</v>
      </c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40"/>
      <c r="CG16" s="32">
        <f>'[3]Строительство'!$J$406</f>
        <v>963.76595</v>
      </c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40"/>
      <c r="CU16" s="38" t="s">
        <v>44</v>
      </c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40"/>
      <c r="DI16" s="38" t="s">
        <v>67</v>
      </c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40"/>
      <c r="DY16" s="38" t="s">
        <v>67</v>
      </c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40"/>
      <c r="EO16" s="38" t="s">
        <v>67</v>
      </c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40"/>
    </row>
    <row r="17" spans="1:167" s="18" customFormat="1" ht="12.75">
      <c r="A17" s="48" t="s">
        <v>3</v>
      </c>
      <c r="B17" s="49"/>
      <c r="C17" s="49"/>
      <c r="D17" s="49"/>
      <c r="E17" s="49"/>
      <c r="F17" s="49"/>
      <c r="G17" s="49"/>
      <c r="H17" s="50"/>
      <c r="I17" s="17"/>
      <c r="J17" s="60" t="s">
        <v>32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1"/>
      <c r="AQ17" s="48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50"/>
      <c r="BE17" s="48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50"/>
      <c r="BS17" s="62">
        <f>SUM(BS18:CF20)</f>
        <v>146772.28632</v>
      </c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4"/>
      <c r="CG17" s="62">
        <f>SUM(CG18:CT20)</f>
        <v>86036.55271</v>
      </c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4"/>
      <c r="CU17" s="44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6"/>
      <c r="DI17" s="44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6"/>
      <c r="DY17" s="44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6"/>
      <c r="EO17" s="44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6"/>
      <c r="FK17" s="16"/>
    </row>
    <row r="18" spans="1:161" s="16" customFormat="1" ht="84.75" customHeight="1">
      <c r="A18" s="27" t="s">
        <v>33</v>
      </c>
      <c r="B18" s="28"/>
      <c r="C18" s="28"/>
      <c r="D18" s="28"/>
      <c r="E18" s="28"/>
      <c r="F18" s="28"/>
      <c r="G18" s="28"/>
      <c r="H18" s="29"/>
      <c r="I18" s="19"/>
      <c r="J18" s="30" t="s">
        <v>43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1"/>
      <c r="AQ18" s="27" t="s">
        <v>106</v>
      </c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9"/>
      <c r="BE18" s="27" t="s">
        <v>68</v>
      </c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9"/>
      <c r="BS18" s="32">
        <f>CG18</f>
        <v>70853.20632</v>
      </c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4"/>
      <c r="CG18" s="32">
        <f>'[3]Строительство'!$J$211+'[3]Строительство'!$J$221+'[3]Строительство'!$J$276</f>
        <v>70853.20632</v>
      </c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4"/>
      <c r="CU18" s="74" t="s">
        <v>72</v>
      </c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6"/>
      <c r="DI18" s="38" t="s">
        <v>67</v>
      </c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40"/>
      <c r="DY18" s="38" t="s">
        <v>67</v>
      </c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40"/>
      <c r="EO18" s="38" t="s">
        <v>67</v>
      </c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40"/>
    </row>
    <row r="19" spans="1:161" s="16" customFormat="1" ht="66.75" customHeight="1">
      <c r="A19" s="27" t="s">
        <v>56</v>
      </c>
      <c r="B19" s="28"/>
      <c r="C19" s="28"/>
      <c r="D19" s="28"/>
      <c r="E19" s="28"/>
      <c r="F19" s="28"/>
      <c r="G19" s="28"/>
      <c r="H19" s="29"/>
      <c r="I19" s="19"/>
      <c r="J19" s="30" t="s">
        <v>133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1"/>
      <c r="AQ19" s="27" t="s">
        <v>137</v>
      </c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9"/>
      <c r="BE19" s="27" t="s">
        <v>78</v>
      </c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9"/>
      <c r="BS19" s="32">
        <v>17630.13</v>
      </c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4"/>
      <c r="CG19" s="32">
        <f>'[3]ПИР будущих лет'!$I$11</f>
        <v>3026.25203</v>
      </c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4"/>
      <c r="CU19" s="35" t="s">
        <v>71</v>
      </c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7"/>
      <c r="DI19" s="21">
        <v>3.28</v>
      </c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3"/>
      <c r="DY19" s="24" t="s">
        <v>139</v>
      </c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6"/>
      <c r="EO19" s="21" t="s">
        <v>67</v>
      </c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3"/>
    </row>
    <row r="20" spans="1:161" s="16" customFormat="1" ht="66.75" customHeight="1">
      <c r="A20" s="27" t="s">
        <v>107</v>
      </c>
      <c r="B20" s="28"/>
      <c r="C20" s="28"/>
      <c r="D20" s="28"/>
      <c r="E20" s="28"/>
      <c r="F20" s="28"/>
      <c r="G20" s="28"/>
      <c r="H20" s="29"/>
      <c r="I20" s="19"/>
      <c r="J20" s="30" t="s">
        <v>134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1"/>
      <c r="AQ20" s="27" t="s">
        <v>137</v>
      </c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9"/>
      <c r="BE20" s="27" t="s">
        <v>78</v>
      </c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9"/>
      <c r="BS20" s="32">
        <v>58288.95</v>
      </c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4"/>
      <c r="CG20" s="32">
        <f>'[3]ПИР будущих лет'!$I$19</f>
        <v>12157.09436</v>
      </c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4"/>
      <c r="CU20" s="35" t="s">
        <v>71</v>
      </c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7"/>
      <c r="DI20" s="21">
        <v>7.35</v>
      </c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3"/>
      <c r="DY20" s="24" t="s">
        <v>140</v>
      </c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3"/>
      <c r="EO20" s="21" t="s">
        <v>67</v>
      </c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3"/>
    </row>
    <row r="21" spans="1:167" s="18" customFormat="1" ht="29.25" customHeight="1">
      <c r="A21" s="48" t="s">
        <v>4</v>
      </c>
      <c r="B21" s="49"/>
      <c r="C21" s="49"/>
      <c r="D21" s="49"/>
      <c r="E21" s="49"/>
      <c r="F21" s="49"/>
      <c r="G21" s="49"/>
      <c r="H21" s="50"/>
      <c r="I21" s="17"/>
      <c r="J21" s="60" t="s">
        <v>34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1"/>
      <c r="AQ21" s="48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50"/>
      <c r="BE21" s="48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50"/>
      <c r="BS21" s="62">
        <f>SUM(BS22:CF24)</f>
        <v>23742.58234</v>
      </c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4"/>
      <c r="CG21" s="62">
        <f>SUM(CG22:CT24)</f>
        <v>11314.415830000004</v>
      </c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4"/>
      <c r="CU21" s="62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6"/>
      <c r="DI21" s="44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6"/>
      <c r="DY21" s="44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6"/>
      <c r="EO21" s="44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6"/>
      <c r="FK21" s="16"/>
    </row>
    <row r="22" spans="1:161" s="16" customFormat="1" ht="66.75" customHeight="1">
      <c r="A22" s="27" t="s">
        <v>35</v>
      </c>
      <c r="B22" s="28"/>
      <c r="C22" s="28"/>
      <c r="D22" s="28"/>
      <c r="E22" s="28"/>
      <c r="F22" s="28"/>
      <c r="G22" s="28"/>
      <c r="H22" s="29"/>
      <c r="I22" s="19"/>
      <c r="J22" s="30" t="s">
        <v>96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1"/>
      <c r="AQ22" s="27" t="s">
        <v>95</v>
      </c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9"/>
      <c r="BE22" s="27" t="s">
        <v>130</v>
      </c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9"/>
      <c r="BS22" s="32">
        <f>'[3]Строительство'!$F$455</f>
        <v>21530.072340000002</v>
      </c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4"/>
      <c r="CG22" s="32">
        <f>'[3]Строительство'!$J$455</f>
        <v>9789.105950000003</v>
      </c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4"/>
      <c r="CU22" s="38" t="s">
        <v>44</v>
      </c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40"/>
      <c r="DI22" s="38" t="s">
        <v>67</v>
      </c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40"/>
      <c r="DY22" s="38" t="s">
        <v>67</v>
      </c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40"/>
      <c r="EO22" s="38" t="s">
        <v>67</v>
      </c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40"/>
    </row>
    <row r="23" spans="1:161" s="16" customFormat="1" ht="66.75" customHeight="1">
      <c r="A23" s="27"/>
      <c r="B23" s="28"/>
      <c r="C23" s="28"/>
      <c r="D23" s="28"/>
      <c r="E23" s="28"/>
      <c r="F23" s="28"/>
      <c r="G23" s="28"/>
      <c r="H23" s="29"/>
      <c r="I23" s="19"/>
      <c r="J23" s="30" t="s">
        <v>131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1"/>
      <c r="AQ23" s="27" t="s">
        <v>137</v>
      </c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9"/>
      <c r="BE23" s="27" t="s">
        <v>78</v>
      </c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9"/>
      <c r="BS23" s="32">
        <v>953.14</v>
      </c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4"/>
      <c r="CG23" s="32">
        <f>'[3]ПИР будущих лет'!$I$295</f>
        <v>618.3399999999999</v>
      </c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4"/>
      <c r="CU23" s="35" t="s">
        <v>71</v>
      </c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7"/>
      <c r="DI23" s="21">
        <v>7.36</v>
      </c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3"/>
      <c r="DY23" s="24" t="s">
        <v>141</v>
      </c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6"/>
      <c r="EO23" s="21" t="s">
        <v>67</v>
      </c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3"/>
    </row>
    <row r="24" spans="1:161" s="16" customFormat="1" ht="66.75" customHeight="1">
      <c r="A24" s="27"/>
      <c r="B24" s="28"/>
      <c r="C24" s="28"/>
      <c r="D24" s="28"/>
      <c r="E24" s="28"/>
      <c r="F24" s="28"/>
      <c r="G24" s="28"/>
      <c r="H24" s="29"/>
      <c r="I24" s="19"/>
      <c r="J24" s="30" t="s">
        <v>132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1"/>
      <c r="AQ24" s="27" t="s">
        <v>137</v>
      </c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9"/>
      <c r="BE24" s="27" t="s">
        <v>78</v>
      </c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9"/>
      <c r="BS24" s="32">
        <v>1259.37</v>
      </c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4"/>
      <c r="CG24" s="32">
        <f>'[3]ПИР будущих лет'!$I$303</f>
        <v>906.9698800000001</v>
      </c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4"/>
      <c r="CU24" s="35" t="s">
        <v>71</v>
      </c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7"/>
      <c r="DI24" s="21">
        <v>9.81</v>
      </c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3"/>
      <c r="DY24" s="24" t="s">
        <v>141</v>
      </c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3"/>
      <c r="EO24" s="21" t="s">
        <v>67</v>
      </c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3"/>
    </row>
    <row r="25" spans="1:167" s="18" customFormat="1" ht="38.25" customHeight="1">
      <c r="A25" s="48" t="s">
        <v>5</v>
      </c>
      <c r="B25" s="49"/>
      <c r="C25" s="49"/>
      <c r="D25" s="49"/>
      <c r="E25" s="49"/>
      <c r="F25" s="49"/>
      <c r="G25" s="49"/>
      <c r="H25" s="50"/>
      <c r="I25" s="17"/>
      <c r="J25" s="60" t="s">
        <v>36</v>
      </c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1"/>
      <c r="AQ25" s="48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50"/>
      <c r="BE25" s="48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50"/>
      <c r="BS25" s="62">
        <f>SUM(BS26:CF35)</f>
        <v>8109.62084</v>
      </c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4"/>
      <c r="CG25" s="62">
        <f>SUM(CG26:CT35)</f>
        <v>8109.62084</v>
      </c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4"/>
      <c r="CU25" s="44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6"/>
      <c r="DI25" s="44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6"/>
      <c r="DY25" s="44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6"/>
      <c r="EO25" s="44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6"/>
      <c r="FK25" s="16"/>
    </row>
    <row r="26" spans="1:167" s="16" customFormat="1" ht="16.5" customHeight="1">
      <c r="A26" s="27" t="s">
        <v>37</v>
      </c>
      <c r="B26" s="28"/>
      <c r="C26" s="28"/>
      <c r="D26" s="28"/>
      <c r="E26" s="28"/>
      <c r="F26" s="28"/>
      <c r="G26" s="28"/>
      <c r="H26" s="29"/>
      <c r="I26" s="19"/>
      <c r="J26" s="30" t="s">
        <v>80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1"/>
      <c r="AQ26" s="27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9"/>
      <c r="BE26" s="27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9"/>
      <c r="BS26" s="32" t="s">
        <v>67</v>
      </c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4"/>
      <c r="CG26" s="32" t="s">
        <v>67</v>
      </c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4"/>
      <c r="CU26" s="38" t="s">
        <v>67</v>
      </c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40"/>
      <c r="DI26" s="38" t="s">
        <v>67</v>
      </c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40"/>
      <c r="DY26" s="38" t="s">
        <v>67</v>
      </c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40"/>
      <c r="EO26" s="71" t="s">
        <v>67</v>
      </c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3"/>
      <c r="FI26" s="16" t="e">
        <f>BS26/#REF!</f>
        <v>#VALUE!</v>
      </c>
      <c r="FK26" s="16" t="e">
        <f>CG26/$CG$11*100</f>
        <v>#VALUE!</v>
      </c>
    </row>
    <row r="27" spans="1:167" s="16" customFormat="1" ht="14.25" customHeight="1">
      <c r="A27" s="27" t="s">
        <v>57</v>
      </c>
      <c r="B27" s="28"/>
      <c r="C27" s="28"/>
      <c r="D27" s="28"/>
      <c r="E27" s="28"/>
      <c r="F27" s="28"/>
      <c r="G27" s="28"/>
      <c r="H27" s="29"/>
      <c r="I27" s="19"/>
      <c r="J27" s="30" t="s">
        <v>81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1"/>
      <c r="AQ27" s="27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9"/>
      <c r="BE27" s="27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9"/>
      <c r="BS27" s="32">
        <f aca="true" t="shared" si="0" ref="BS27:BS33">CG27</f>
        <v>2987.7673299999997</v>
      </c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4"/>
      <c r="CG27" s="32">
        <f>'[3]Оборудование'!$I$17+'[3]Оборудование'!$I$19+'[3]Оборудование'!$I$24+'[3]Оборудование'!$I$25</f>
        <v>2987.7673299999997</v>
      </c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4"/>
      <c r="CU27" s="38" t="s">
        <v>44</v>
      </c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40"/>
      <c r="DI27" s="38" t="s">
        <v>67</v>
      </c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40"/>
      <c r="DY27" s="38" t="s">
        <v>67</v>
      </c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40"/>
      <c r="EO27" s="71" t="s">
        <v>67</v>
      </c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3"/>
      <c r="FI27" s="16" t="e">
        <f>BS27/#REF!</f>
        <v>#REF!</v>
      </c>
      <c r="FK27" s="16">
        <f aca="true" t="shared" si="1" ref="FK27:FK35">CG27/$CG$11*100</f>
        <v>2.803120273739938</v>
      </c>
    </row>
    <row r="28" spans="1:167" s="16" customFormat="1" ht="27.75" customHeight="1">
      <c r="A28" s="27" t="s">
        <v>58</v>
      </c>
      <c r="B28" s="28"/>
      <c r="C28" s="28"/>
      <c r="D28" s="28"/>
      <c r="E28" s="28"/>
      <c r="F28" s="28"/>
      <c r="G28" s="28"/>
      <c r="H28" s="29"/>
      <c r="I28" s="19"/>
      <c r="J28" s="30" t="s">
        <v>82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1"/>
      <c r="AQ28" s="27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9"/>
      <c r="BE28" s="27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9"/>
      <c r="BS28" s="32">
        <f t="shared" si="0"/>
        <v>741.583</v>
      </c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4"/>
      <c r="CG28" s="32">
        <f>'[3]Оборудование'!$I$33</f>
        <v>741.583</v>
      </c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4"/>
      <c r="CU28" s="38" t="s">
        <v>44</v>
      </c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40"/>
      <c r="DI28" s="38" t="s">
        <v>67</v>
      </c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40"/>
      <c r="DY28" s="38" t="s">
        <v>67</v>
      </c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40"/>
      <c r="EO28" s="38" t="s">
        <v>67</v>
      </c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40"/>
      <c r="FI28" s="16" t="e">
        <f>BS28/#REF!</f>
        <v>#REF!</v>
      </c>
      <c r="FK28" s="16">
        <f t="shared" si="1"/>
        <v>0.6957524172275105</v>
      </c>
    </row>
    <row r="29" spans="1:167" s="16" customFormat="1" ht="12.75">
      <c r="A29" s="27" t="s">
        <v>59</v>
      </c>
      <c r="B29" s="28"/>
      <c r="C29" s="28"/>
      <c r="D29" s="28"/>
      <c r="E29" s="28"/>
      <c r="F29" s="28"/>
      <c r="G29" s="28"/>
      <c r="H29" s="29"/>
      <c r="I29" s="19"/>
      <c r="J29" s="30" t="s">
        <v>83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1"/>
      <c r="AQ29" s="27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9"/>
      <c r="BE29" s="27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9"/>
      <c r="BS29" s="32">
        <f t="shared" si="0"/>
        <v>2675.66701</v>
      </c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4"/>
      <c r="CG29" s="32">
        <f>'[3]Оборудование'!$I$43+'[3]Оборудование'!$I$44+'[3]Оборудование'!$I$45+'[3]Оборудование'!$I$46</f>
        <v>2675.66701</v>
      </c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4"/>
      <c r="CU29" s="38" t="s">
        <v>44</v>
      </c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40"/>
      <c r="DI29" s="38" t="s">
        <v>67</v>
      </c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40"/>
      <c r="DY29" s="38" t="s">
        <v>67</v>
      </c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40"/>
      <c r="EO29" s="38" t="s">
        <v>67</v>
      </c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40"/>
      <c r="FI29" s="16" t="e">
        <f>BS29/#REF!</f>
        <v>#REF!</v>
      </c>
      <c r="FK29" s="16">
        <f t="shared" si="1"/>
        <v>2.510308070577947</v>
      </c>
    </row>
    <row r="30" spans="1:161" s="16" customFormat="1" ht="26.25" customHeight="1">
      <c r="A30" s="27"/>
      <c r="B30" s="28"/>
      <c r="C30" s="28"/>
      <c r="D30" s="28"/>
      <c r="E30" s="28"/>
      <c r="F30" s="28"/>
      <c r="G30" s="28"/>
      <c r="H30" s="29"/>
      <c r="I30" s="19"/>
      <c r="J30" s="30" t="s">
        <v>45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1"/>
      <c r="AQ30" s="27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9"/>
      <c r="BE30" s="27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9"/>
      <c r="BS30" s="32">
        <f>CG30</f>
        <v>133.66</v>
      </c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4"/>
      <c r="CG30" s="32">
        <f>'[3]Оборудование'!$I$58+'[3]Оборудование'!$I$59</f>
        <v>133.66</v>
      </c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4"/>
      <c r="CU30" s="38" t="s">
        <v>44</v>
      </c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40"/>
      <c r="DI30" s="38" t="s">
        <v>67</v>
      </c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40"/>
      <c r="DY30" s="38" t="s">
        <v>67</v>
      </c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40"/>
      <c r="EO30" s="38" t="s">
        <v>67</v>
      </c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40"/>
    </row>
    <row r="31" spans="1:167" s="16" customFormat="1" ht="12.75">
      <c r="A31" s="27" t="s">
        <v>60</v>
      </c>
      <c r="B31" s="28"/>
      <c r="C31" s="28"/>
      <c r="D31" s="28"/>
      <c r="E31" s="28"/>
      <c r="F31" s="28"/>
      <c r="G31" s="28"/>
      <c r="H31" s="29"/>
      <c r="I31" s="19"/>
      <c r="J31" s="30" t="s">
        <v>54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1"/>
      <c r="AQ31" s="27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9"/>
      <c r="BE31" s="27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9"/>
      <c r="BS31" s="32" t="s">
        <v>67</v>
      </c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4"/>
      <c r="CG31" s="32" t="s">
        <v>67</v>
      </c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4"/>
      <c r="CU31" s="38" t="s">
        <v>67</v>
      </c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40"/>
      <c r="DI31" s="38" t="s">
        <v>67</v>
      </c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40"/>
      <c r="DY31" s="38" t="s">
        <v>67</v>
      </c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40"/>
      <c r="EO31" s="38" t="s">
        <v>67</v>
      </c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40"/>
      <c r="FI31" s="16" t="e">
        <f>BS31/#REF!</f>
        <v>#VALUE!</v>
      </c>
      <c r="FK31" s="16" t="e">
        <f t="shared" si="1"/>
        <v>#VALUE!</v>
      </c>
    </row>
    <row r="32" spans="1:167" s="16" customFormat="1" ht="15" customHeight="1">
      <c r="A32" s="27" t="s">
        <v>65</v>
      </c>
      <c r="B32" s="28"/>
      <c r="C32" s="28"/>
      <c r="D32" s="28"/>
      <c r="E32" s="28"/>
      <c r="F32" s="28"/>
      <c r="G32" s="28"/>
      <c r="H32" s="29"/>
      <c r="I32" s="19"/>
      <c r="J32" s="30" t="s">
        <v>46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1"/>
      <c r="AQ32" s="27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9"/>
      <c r="BE32" s="27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9"/>
      <c r="BS32" s="32">
        <f t="shared" si="0"/>
        <v>364</v>
      </c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4"/>
      <c r="CG32" s="32">
        <f>'[3]Оборудование'!$I$66</f>
        <v>364</v>
      </c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4"/>
      <c r="CU32" s="38" t="s">
        <v>44</v>
      </c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40"/>
      <c r="DI32" s="38" t="s">
        <v>67</v>
      </c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40"/>
      <c r="DY32" s="38" t="s">
        <v>67</v>
      </c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40"/>
      <c r="EO32" s="38" t="s">
        <v>67</v>
      </c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40"/>
      <c r="FI32" s="16" t="e">
        <f>BS32/#REF!</f>
        <v>#REF!</v>
      </c>
      <c r="FK32" s="16">
        <f t="shared" si="1"/>
        <v>0.3415044302132247</v>
      </c>
    </row>
    <row r="33" spans="1:167" s="16" customFormat="1" ht="27.75" customHeight="1">
      <c r="A33" s="27" t="s">
        <v>88</v>
      </c>
      <c r="B33" s="28"/>
      <c r="C33" s="28"/>
      <c r="D33" s="28"/>
      <c r="E33" s="28"/>
      <c r="F33" s="28"/>
      <c r="G33" s="28"/>
      <c r="H33" s="29"/>
      <c r="I33" s="19"/>
      <c r="J33" s="30" t="s">
        <v>47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1"/>
      <c r="AQ33" s="27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9"/>
      <c r="BE33" s="27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9"/>
      <c r="BS33" s="32">
        <f t="shared" si="0"/>
        <v>843.4590000000001</v>
      </c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4"/>
      <c r="CG33" s="32">
        <f>'[3]Оборудование'!$I$75+'[3]Оборудование'!$I$78+'[3]Оборудование'!$I$79+'[3]Оборудование'!$I$80+'[3]Оборудование'!$I$81+'[3]Оборудование'!$I$82+'[3]Оборудование'!$I$83+'[3]Оборудование'!$I$84</f>
        <v>843.4590000000001</v>
      </c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4"/>
      <c r="CU33" s="38" t="s">
        <v>44</v>
      </c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40"/>
      <c r="DI33" s="38" t="s">
        <v>67</v>
      </c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40"/>
      <c r="DY33" s="38" t="s">
        <v>67</v>
      </c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40"/>
      <c r="EO33" s="38" t="s">
        <v>67</v>
      </c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40"/>
      <c r="FI33" s="16" t="e">
        <f>BS33/#REF!</f>
        <v>#REF!</v>
      </c>
      <c r="FK33" s="16">
        <f t="shared" si="1"/>
        <v>0.7913323769319129</v>
      </c>
    </row>
    <row r="34" spans="1:161" s="16" customFormat="1" ht="27.75" customHeight="1">
      <c r="A34" s="27" t="s">
        <v>112</v>
      </c>
      <c r="B34" s="28"/>
      <c r="C34" s="28"/>
      <c r="D34" s="28"/>
      <c r="E34" s="28"/>
      <c r="F34" s="28"/>
      <c r="G34" s="28"/>
      <c r="H34" s="29"/>
      <c r="I34" s="19"/>
      <c r="J34" s="30" t="s">
        <v>129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1"/>
      <c r="AQ34" s="27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9"/>
      <c r="BE34" s="27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9"/>
      <c r="BS34" s="32">
        <f>CG34</f>
        <v>363.4845</v>
      </c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4"/>
      <c r="CG34" s="32">
        <f>'[3]Оборудование'!$K$89+'[3]Оборудование'!$K$91*3</f>
        <v>363.4845</v>
      </c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4"/>
      <c r="CU34" s="38" t="s">
        <v>44</v>
      </c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40"/>
      <c r="DI34" s="38" t="s">
        <v>67</v>
      </c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40"/>
      <c r="DY34" s="38" t="s">
        <v>67</v>
      </c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40"/>
      <c r="EO34" s="38" t="s">
        <v>67</v>
      </c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40"/>
    </row>
    <row r="35" spans="1:167" s="16" customFormat="1" ht="27.75" customHeight="1">
      <c r="A35" s="27" t="s">
        <v>136</v>
      </c>
      <c r="B35" s="28"/>
      <c r="C35" s="28"/>
      <c r="D35" s="28"/>
      <c r="E35" s="28"/>
      <c r="F35" s="28"/>
      <c r="G35" s="28"/>
      <c r="H35" s="29"/>
      <c r="I35" s="19"/>
      <c r="J35" s="30" t="s">
        <v>93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1"/>
      <c r="AQ35" s="27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9"/>
      <c r="BE35" s="27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9"/>
      <c r="BS35" s="32" t="s">
        <v>67</v>
      </c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4"/>
      <c r="CG35" s="32" t="s">
        <v>67</v>
      </c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4"/>
      <c r="CU35" s="38" t="s">
        <v>67</v>
      </c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40"/>
      <c r="DI35" s="38" t="s">
        <v>67</v>
      </c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40"/>
      <c r="DY35" s="38" t="s">
        <v>67</v>
      </c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40"/>
      <c r="EO35" s="38" t="s">
        <v>67</v>
      </c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40"/>
      <c r="FI35" s="16" t="e">
        <f>BS35/#REF!</f>
        <v>#VALUE!</v>
      </c>
      <c r="FK35" s="16" t="e">
        <f t="shared" si="1"/>
        <v>#VALUE!</v>
      </c>
    </row>
    <row r="36" spans="1:161" s="18" customFormat="1" ht="25.5" customHeight="1">
      <c r="A36" s="48" t="s">
        <v>8</v>
      </c>
      <c r="B36" s="49"/>
      <c r="C36" s="49"/>
      <c r="D36" s="49"/>
      <c r="E36" s="49"/>
      <c r="F36" s="49"/>
      <c r="G36" s="49"/>
      <c r="H36" s="50"/>
      <c r="I36" s="17"/>
      <c r="J36" s="60" t="s">
        <v>38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1"/>
      <c r="AQ36" s="48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50"/>
      <c r="BE36" s="48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50"/>
      <c r="BS36" s="62">
        <v>0</v>
      </c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4"/>
      <c r="CG36" s="62">
        <v>0</v>
      </c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4"/>
      <c r="CU36" s="44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6"/>
      <c r="DI36" s="44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6"/>
      <c r="DY36" s="44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6"/>
      <c r="EO36" s="44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6"/>
    </row>
    <row r="37" spans="1:161" s="18" customFormat="1" ht="25.5" customHeight="1">
      <c r="A37" s="48" t="s">
        <v>22</v>
      </c>
      <c r="B37" s="49"/>
      <c r="C37" s="49"/>
      <c r="D37" s="49"/>
      <c r="E37" s="49"/>
      <c r="F37" s="49"/>
      <c r="G37" s="49"/>
      <c r="H37" s="50"/>
      <c r="I37" s="17"/>
      <c r="J37" s="60" t="s">
        <v>39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1"/>
      <c r="AQ37" s="48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50"/>
      <c r="BE37" s="48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50"/>
      <c r="BS37" s="62">
        <f>SUM(BS38:CF38)</f>
        <v>0</v>
      </c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4"/>
      <c r="CG37" s="62">
        <f>SUM(CG38:CT38)</f>
        <v>0</v>
      </c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4"/>
      <c r="CU37" s="62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6"/>
      <c r="DI37" s="44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6"/>
      <c r="DY37" s="44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6"/>
      <c r="EO37" s="44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6"/>
    </row>
    <row r="38" spans="1:161" s="16" customFormat="1" ht="16.5" customHeight="1">
      <c r="A38" s="27" t="s">
        <v>40</v>
      </c>
      <c r="B38" s="28"/>
      <c r="C38" s="28"/>
      <c r="D38" s="28"/>
      <c r="E38" s="28"/>
      <c r="F38" s="28"/>
      <c r="G38" s="28"/>
      <c r="H38" s="29"/>
      <c r="I38" s="19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1"/>
      <c r="AQ38" s="27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9"/>
      <c r="BE38" s="27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9"/>
      <c r="BS38" s="32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40"/>
      <c r="CG38" s="32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40"/>
      <c r="CU38" s="74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6"/>
      <c r="DI38" s="38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40"/>
      <c r="DY38" s="38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40"/>
      <c r="EO38" s="38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40"/>
    </row>
    <row r="39" spans="1:161" s="16" customFormat="1" ht="12.75">
      <c r="A39" s="65"/>
      <c r="B39" s="65"/>
      <c r="C39" s="65"/>
      <c r="D39" s="65"/>
      <c r="E39" s="65"/>
      <c r="F39" s="65"/>
      <c r="G39" s="65"/>
      <c r="H39" s="65"/>
      <c r="I39" s="20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</row>
    <row r="40" spans="1:161" s="16" customFormat="1" ht="12.75">
      <c r="A40" s="65"/>
      <c r="B40" s="65"/>
      <c r="C40" s="65"/>
      <c r="D40" s="65"/>
      <c r="E40" s="65"/>
      <c r="F40" s="65"/>
      <c r="G40" s="65"/>
      <c r="H40" s="65"/>
      <c r="I40" s="20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</row>
  </sheetData>
  <sheetProtection/>
  <mergeCells count="327">
    <mergeCell ref="DI18:DX18"/>
    <mergeCell ref="CU18:DH18"/>
    <mergeCell ref="CU17:DH17"/>
    <mergeCell ref="CG17:CT17"/>
    <mergeCell ref="A18:H18"/>
    <mergeCell ref="BS18:CF18"/>
    <mergeCell ref="BE18:BR18"/>
    <mergeCell ref="AQ18:BD18"/>
    <mergeCell ref="CU16:DH16"/>
    <mergeCell ref="DI26:DX26"/>
    <mergeCell ref="BS27:CF27"/>
    <mergeCell ref="CG18:CT18"/>
    <mergeCell ref="A16:H16"/>
    <mergeCell ref="J16:AP16"/>
    <mergeCell ref="AQ16:BD16"/>
    <mergeCell ref="BE16:BR16"/>
    <mergeCell ref="BS16:CF16"/>
    <mergeCell ref="CG16:CT16"/>
    <mergeCell ref="A17:H17"/>
    <mergeCell ref="A29:H29"/>
    <mergeCell ref="J29:AP29"/>
    <mergeCell ref="AQ29:BD29"/>
    <mergeCell ref="BE29:BR29"/>
    <mergeCell ref="BS29:CF29"/>
    <mergeCell ref="CG29:CT29"/>
    <mergeCell ref="EO29:FE29"/>
    <mergeCell ref="EO26:FE26"/>
    <mergeCell ref="CU29:DH29"/>
    <mergeCell ref="DI29:DX29"/>
    <mergeCell ref="CU27:DH27"/>
    <mergeCell ref="DY27:EN27"/>
    <mergeCell ref="DY29:EN29"/>
    <mergeCell ref="DI27:DX27"/>
    <mergeCell ref="DY26:EN26"/>
    <mergeCell ref="CU26:DH26"/>
    <mergeCell ref="A35:H35"/>
    <mergeCell ref="J35:AP35"/>
    <mergeCell ref="AQ35:BD35"/>
    <mergeCell ref="BE35:BR35"/>
    <mergeCell ref="A26:H26"/>
    <mergeCell ref="J26:AP26"/>
    <mergeCell ref="AQ26:BD26"/>
    <mergeCell ref="BE26:BR26"/>
    <mergeCell ref="AQ28:BD28"/>
    <mergeCell ref="A31:H31"/>
    <mergeCell ref="A38:H38"/>
    <mergeCell ref="J38:AP38"/>
    <mergeCell ref="AQ38:BD38"/>
    <mergeCell ref="BE38:BR38"/>
    <mergeCell ref="BS38:CF38"/>
    <mergeCell ref="DI38:DX38"/>
    <mergeCell ref="CG38:CT38"/>
    <mergeCell ref="DY39:EN39"/>
    <mergeCell ref="DY38:EN38"/>
    <mergeCell ref="EO39:FE39"/>
    <mergeCell ref="A39:H39"/>
    <mergeCell ref="J39:AP39"/>
    <mergeCell ref="AQ39:BD39"/>
    <mergeCell ref="BE39:BR39"/>
    <mergeCell ref="BS39:CF39"/>
    <mergeCell ref="CG39:CT39"/>
    <mergeCell ref="EO38:FE38"/>
    <mergeCell ref="CU36:DH36"/>
    <mergeCell ref="CU39:DH39"/>
    <mergeCell ref="DI39:DX39"/>
    <mergeCell ref="CG36:CT36"/>
    <mergeCell ref="CU31:DH31"/>
    <mergeCell ref="CU32:DH32"/>
    <mergeCell ref="CU38:DH38"/>
    <mergeCell ref="CG35:CT35"/>
    <mergeCell ref="CG27:CT27"/>
    <mergeCell ref="A21:H21"/>
    <mergeCell ref="EO28:FE28"/>
    <mergeCell ref="CG28:CT28"/>
    <mergeCell ref="CU28:DH28"/>
    <mergeCell ref="DI28:DX28"/>
    <mergeCell ref="DY28:EN28"/>
    <mergeCell ref="A28:H28"/>
    <mergeCell ref="J28:AP28"/>
    <mergeCell ref="EO27:FE27"/>
    <mergeCell ref="J31:AP31"/>
    <mergeCell ref="AQ31:BD31"/>
    <mergeCell ref="BE31:BR31"/>
    <mergeCell ref="BS31:CF31"/>
    <mergeCell ref="CG31:CT31"/>
    <mergeCell ref="A27:H27"/>
    <mergeCell ref="J27:AP27"/>
    <mergeCell ref="AQ27:BD27"/>
    <mergeCell ref="A30:H30"/>
    <mergeCell ref="J30:AP30"/>
    <mergeCell ref="AQ32:BD32"/>
    <mergeCell ref="BE32:BR32"/>
    <mergeCell ref="BS32:CF32"/>
    <mergeCell ref="CG32:CT32"/>
    <mergeCell ref="A33:H33"/>
    <mergeCell ref="J33:AP33"/>
    <mergeCell ref="AQ33:BD33"/>
    <mergeCell ref="EO25:FE25"/>
    <mergeCell ref="CG15:CT15"/>
    <mergeCell ref="CB4:EG4"/>
    <mergeCell ref="AQ5:AT5"/>
    <mergeCell ref="CU12:DH12"/>
    <mergeCell ref="DI12:DX12"/>
    <mergeCell ref="A6:FE6"/>
    <mergeCell ref="DI15:DX15"/>
    <mergeCell ref="DY15:EN15"/>
    <mergeCell ref="EO15:FE15"/>
    <mergeCell ref="EO37:FE37"/>
    <mergeCell ref="DY36:EN36"/>
    <mergeCell ref="EO36:FE36"/>
    <mergeCell ref="DI37:DX37"/>
    <mergeCell ref="J36:AP36"/>
    <mergeCell ref="DY35:EN35"/>
    <mergeCell ref="EO35:FE35"/>
    <mergeCell ref="CU35:DH35"/>
    <mergeCell ref="CU37:DH37"/>
    <mergeCell ref="DI36:DX36"/>
    <mergeCell ref="DI25:DX25"/>
    <mergeCell ref="DY25:EN25"/>
    <mergeCell ref="CB3:EG3"/>
    <mergeCell ref="A37:H37"/>
    <mergeCell ref="J37:AP37"/>
    <mergeCell ref="AQ37:BD37"/>
    <mergeCell ref="BE37:BR37"/>
    <mergeCell ref="BS37:CF37"/>
    <mergeCell ref="CG37:CT37"/>
    <mergeCell ref="A15:H15"/>
    <mergeCell ref="A36:H36"/>
    <mergeCell ref="EO33:FE33"/>
    <mergeCell ref="EO32:FE32"/>
    <mergeCell ref="CU33:DH33"/>
    <mergeCell ref="DI33:DX33"/>
    <mergeCell ref="DY33:EN33"/>
    <mergeCell ref="AQ36:BD36"/>
    <mergeCell ref="DI34:DX34"/>
    <mergeCell ref="CG34:CT34"/>
    <mergeCell ref="CU34:DH34"/>
    <mergeCell ref="DY37:EN37"/>
    <mergeCell ref="EO31:FE31"/>
    <mergeCell ref="DI32:DX32"/>
    <mergeCell ref="DI31:DX31"/>
    <mergeCell ref="DY31:EN31"/>
    <mergeCell ref="BE36:BR36"/>
    <mergeCell ref="BS36:CF36"/>
    <mergeCell ref="DI35:DX35"/>
    <mergeCell ref="DY32:EN32"/>
    <mergeCell ref="BS35:CF35"/>
    <mergeCell ref="CU25:DH25"/>
    <mergeCell ref="BE33:BR33"/>
    <mergeCell ref="BS33:CF33"/>
    <mergeCell ref="CG33:CT33"/>
    <mergeCell ref="BE28:BR28"/>
    <mergeCell ref="BS28:CF28"/>
    <mergeCell ref="BS26:CF26"/>
    <mergeCell ref="CG26:CT26"/>
    <mergeCell ref="CU30:DH30"/>
    <mergeCell ref="BE27:BR27"/>
    <mergeCell ref="AQ21:BD21"/>
    <mergeCell ref="CG21:CT21"/>
    <mergeCell ref="J22:AP22"/>
    <mergeCell ref="AQ22:BD22"/>
    <mergeCell ref="J25:AP25"/>
    <mergeCell ref="AQ25:BD25"/>
    <mergeCell ref="BE25:BR25"/>
    <mergeCell ref="BS25:CF25"/>
    <mergeCell ref="J18:AP18"/>
    <mergeCell ref="DY21:EN21"/>
    <mergeCell ref="J21:AP21"/>
    <mergeCell ref="DI21:DX21"/>
    <mergeCell ref="BE21:BR21"/>
    <mergeCell ref="BS21:CF21"/>
    <mergeCell ref="CU21:DH21"/>
    <mergeCell ref="CU19:DH19"/>
    <mergeCell ref="DI19:DX19"/>
    <mergeCell ref="CU20:DH20"/>
    <mergeCell ref="J17:AP17"/>
    <mergeCell ref="AQ17:BD17"/>
    <mergeCell ref="BE17:BR17"/>
    <mergeCell ref="BS17:CF17"/>
    <mergeCell ref="J15:AP15"/>
    <mergeCell ref="AQ15:BD15"/>
    <mergeCell ref="BE15:BR15"/>
    <mergeCell ref="BS15:CF15"/>
    <mergeCell ref="A14:H14"/>
    <mergeCell ref="J14:AP14"/>
    <mergeCell ref="AQ14:BD14"/>
    <mergeCell ref="BE14:BR14"/>
    <mergeCell ref="BS14:CF14"/>
    <mergeCell ref="CG14:CT14"/>
    <mergeCell ref="EO12:FE12"/>
    <mergeCell ref="EO14:FE14"/>
    <mergeCell ref="EO17:FE17"/>
    <mergeCell ref="DI14:DX14"/>
    <mergeCell ref="DY14:EN14"/>
    <mergeCell ref="DY17:EN17"/>
    <mergeCell ref="DI17:DX17"/>
    <mergeCell ref="DY12:EN12"/>
    <mergeCell ref="DY16:EN16"/>
    <mergeCell ref="EO16:FE16"/>
    <mergeCell ref="CU40:DH40"/>
    <mergeCell ref="DI11:DX11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DI10:DX10"/>
    <mergeCell ref="DY10:EN10"/>
    <mergeCell ref="EO10:FE10"/>
    <mergeCell ref="A40:H40"/>
    <mergeCell ref="J40:AP40"/>
    <mergeCell ref="AQ40:BD40"/>
    <mergeCell ref="BE40:BR40"/>
    <mergeCell ref="BS40:CF40"/>
    <mergeCell ref="CG40:CT40"/>
    <mergeCell ref="BS11:CF11"/>
    <mergeCell ref="DY40:EN40"/>
    <mergeCell ref="I10:AP10"/>
    <mergeCell ref="I8:AP9"/>
    <mergeCell ref="AQ9:BD9"/>
    <mergeCell ref="AQ8:BR8"/>
    <mergeCell ref="DI8:FE8"/>
    <mergeCell ref="DI9:DX9"/>
    <mergeCell ref="DY9:EN9"/>
    <mergeCell ref="EO9:FE9"/>
    <mergeCell ref="EO40:FE40"/>
    <mergeCell ref="BE11:BR11"/>
    <mergeCell ref="BE9:BR9"/>
    <mergeCell ref="AQ10:BD10"/>
    <mergeCell ref="CU11:DH11"/>
    <mergeCell ref="CG11:CT11"/>
    <mergeCell ref="BE10:BR10"/>
    <mergeCell ref="CU9:DH9"/>
    <mergeCell ref="CU10:DH10"/>
    <mergeCell ref="BS9:CF9"/>
    <mergeCell ref="DI40:DX40"/>
    <mergeCell ref="A11:H11"/>
    <mergeCell ref="CG9:CT9"/>
    <mergeCell ref="BS10:CF10"/>
    <mergeCell ref="CG10:CT10"/>
    <mergeCell ref="A8:H9"/>
    <mergeCell ref="A10:H10"/>
    <mergeCell ref="J11:AP11"/>
    <mergeCell ref="BS8:DH8"/>
    <mergeCell ref="AQ11:BD11"/>
    <mergeCell ref="DY13:EN13"/>
    <mergeCell ref="EO22:FE22"/>
    <mergeCell ref="CU13:DH13"/>
    <mergeCell ref="DI13:DX13"/>
    <mergeCell ref="EO13:FE13"/>
    <mergeCell ref="EO21:FE21"/>
    <mergeCell ref="CU15:DH15"/>
    <mergeCell ref="DI16:DX16"/>
    <mergeCell ref="EO18:FE18"/>
    <mergeCell ref="DY18:EN18"/>
    <mergeCell ref="DY22:EN22"/>
    <mergeCell ref="A13:H13"/>
    <mergeCell ref="J13:AP13"/>
    <mergeCell ref="AQ13:BD13"/>
    <mergeCell ref="BE13:BR13"/>
    <mergeCell ref="BS13:CF13"/>
    <mergeCell ref="CG13:CT13"/>
    <mergeCell ref="CU14:DH14"/>
    <mergeCell ref="BE22:BR22"/>
    <mergeCell ref="BS22:CF22"/>
    <mergeCell ref="BS30:CF30"/>
    <mergeCell ref="CG30:CT30"/>
    <mergeCell ref="A32:H32"/>
    <mergeCell ref="J32:AP32"/>
    <mergeCell ref="CU22:DH22"/>
    <mergeCell ref="DI22:DX22"/>
    <mergeCell ref="CG22:CT22"/>
    <mergeCell ref="A22:H22"/>
    <mergeCell ref="A25:H25"/>
    <mergeCell ref="CG25:CT25"/>
    <mergeCell ref="DI30:DX30"/>
    <mergeCell ref="DY30:EN30"/>
    <mergeCell ref="EO30:FE30"/>
    <mergeCell ref="A34:H34"/>
    <mergeCell ref="J34:AP34"/>
    <mergeCell ref="AQ34:BD34"/>
    <mergeCell ref="BE34:BR34"/>
    <mergeCell ref="BS34:CF34"/>
    <mergeCell ref="AQ30:BD30"/>
    <mergeCell ref="BE30:BR30"/>
    <mergeCell ref="DY34:EN34"/>
    <mergeCell ref="EO34:FE34"/>
    <mergeCell ref="A23:H23"/>
    <mergeCell ref="J23:AP23"/>
    <mergeCell ref="AQ23:BD23"/>
    <mergeCell ref="BE23:BR23"/>
    <mergeCell ref="BS23:CF23"/>
    <mergeCell ref="CG23:CT23"/>
    <mergeCell ref="CU23:DH23"/>
    <mergeCell ref="DI23:DX23"/>
    <mergeCell ref="EO23:FE23"/>
    <mergeCell ref="A24:H24"/>
    <mergeCell ref="J24:AP24"/>
    <mergeCell ref="AQ24:BD24"/>
    <mergeCell ref="BE24:BR24"/>
    <mergeCell ref="BS24:CF24"/>
    <mergeCell ref="CG24:CT24"/>
    <mergeCell ref="CU24:DH24"/>
    <mergeCell ref="DI24:DX24"/>
    <mergeCell ref="DY24:EN24"/>
    <mergeCell ref="EO24:FE24"/>
    <mergeCell ref="A19:H19"/>
    <mergeCell ref="J19:AP19"/>
    <mergeCell ref="AQ19:BD19"/>
    <mergeCell ref="BE19:BR19"/>
    <mergeCell ref="BS19:CF19"/>
    <mergeCell ref="CG19:CT19"/>
    <mergeCell ref="DY20:EN20"/>
    <mergeCell ref="DY23:EN23"/>
    <mergeCell ref="EO20:FE20"/>
    <mergeCell ref="DY19:EN19"/>
    <mergeCell ref="EO19:FE19"/>
    <mergeCell ref="A20:H20"/>
    <mergeCell ref="J20:AP20"/>
    <mergeCell ref="AQ20:BD20"/>
    <mergeCell ref="BE20:BR20"/>
    <mergeCell ref="BS20:CF20"/>
    <mergeCell ref="CG20:CT20"/>
    <mergeCell ref="DI20:DX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26"/>
  <sheetViews>
    <sheetView view="pageBreakPreview" zoomScaleSheetLayoutView="100" zoomScalePageLayoutView="0" workbookViewId="0" topLeftCell="A1">
      <selection activeCell="HG21" sqref="HG21"/>
    </sheetView>
  </sheetViews>
  <sheetFormatPr defaultColWidth="0.875" defaultRowHeight="12.75"/>
  <cols>
    <col min="1" max="111" width="0.875" style="11" customWidth="1"/>
    <col min="112" max="112" width="1.75390625" style="11" customWidth="1"/>
    <col min="113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67" t="s">
        <v>41</v>
      </c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</row>
    <row r="4" spans="80:137" s="8" customFormat="1" ht="11.25">
      <c r="CB4" s="68" t="s">
        <v>6</v>
      </c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</row>
    <row r="5" spans="42:47" s="13" customFormat="1" ht="15.75">
      <c r="AP5" s="15" t="s">
        <v>52</v>
      </c>
      <c r="AQ5" s="69" t="s">
        <v>101</v>
      </c>
      <c r="AR5" s="69"/>
      <c r="AS5" s="69"/>
      <c r="AT5" s="69"/>
      <c r="AU5" s="13" t="s">
        <v>26</v>
      </c>
    </row>
    <row r="6" spans="1:161" s="13" customFormat="1" ht="21.75" customHeight="1">
      <c r="A6" s="70" t="s">
        <v>73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</row>
    <row r="8" spans="1:161" s="16" customFormat="1" ht="28.5" customHeight="1">
      <c r="A8" s="54" t="s">
        <v>9</v>
      </c>
      <c r="B8" s="55"/>
      <c r="C8" s="55"/>
      <c r="D8" s="55"/>
      <c r="E8" s="55"/>
      <c r="F8" s="55"/>
      <c r="G8" s="55"/>
      <c r="H8" s="56"/>
      <c r="I8" s="54" t="s">
        <v>10</v>
      </c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6"/>
      <c r="AQ8" s="24" t="s">
        <v>13</v>
      </c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6"/>
      <c r="BS8" s="24" t="s">
        <v>14</v>
      </c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6"/>
      <c r="DI8" s="24" t="s">
        <v>18</v>
      </c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6"/>
    </row>
    <row r="9" spans="1:161" s="16" customFormat="1" ht="66" customHeight="1">
      <c r="A9" s="57"/>
      <c r="B9" s="58"/>
      <c r="C9" s="58"/>
      <c r="D9" s="58"/>
      <c r="E9" s="58"/>
      <c r="F9" s="58"/>
      <c r="G9" s="58"/>
      <c r="H9" s="59"/>
      <c r="I9" s="57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9"/>
      <c r="AQ9" s="24" t="s">
        <v>11</v>
      </c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6"/>
      <c r="BE9" s="24" t="s">
        <v>12</v>
      </c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6"/>
      <c r="BS9" s="24" t="s">
        <v>15</v>
      </c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6"/>
      <c r="CG9" s="24" t="s">
        <v>16</v>
      </c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6"/>
      <c r="CU9" s="24" t="s">
        <v>17</v>
      </c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6"/>
      <c r="DI9" s="24" t="s">
        <v>19</v>
      </c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6"/>
      <c r="DY9" s="24" t="s">
        <v>20</v>
      </c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6"/>
      <c r="EO9" s="24" t="s">
        <v>21</v>
      </c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6"/>
    </row>
    <row r="10" spans="1:161" s="16" customFormat="1" ht="12.75">
      <c r="A10" s="51" t="s">
        <v>0</v>
      </c>
      <c r="B10" s="52"/>
      <c r="C10" s="52"/>
      <c r="D10" s="52"/>
      <c r="E10" s="52"/>
      <c r="F10" s="52"/>
      <c r="G10" s="52"/>
      <c r="H10" s="53"/>
      <c r="I10" s="51" t="s">
        <v>1</v>
      </c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3"/>
      <c r="AQ10" s="51" t="s">
        <v>2</v>
      </c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3"/>
      <c r="BE10" s="51" t="s">
        <v>3</v>
      </c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3"/>
      <c r="BS10" s="51" t="s">
        <v>4</v>
      </c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3"/>
      <c r="CG10" s="51" t="s">
        <v>5</v>
      </c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3"/>
      <c r="CU10" s="51" t="s">
        <v>8</v>
      </c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3"/>
      <c r="DI10" s="51" t="s">
        <v>22</v>
      </c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3"/>
      <c r="DY10" s="51" t="s">
        <v>23</v>
      </c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3"/>
      <c r="EO10" s="51" t="s">
        <v>24</v>
      </c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3"/>
    </row>
    <row r="11" spans="1:161" s="18" customFormat="1" ht="12.75">
      <c r="A11" s="48" t="s">
        <v>0</v>
      </c>
      <c r="B11" s="49"/>
      <c r="C11" s="49"/>
      <c r="D11" s="49"/>
      <c r="E11" s="49"/>
      <c r="F11" s="49"/>
      <c r="G11" s="49"/>
      <c r="H11" s="50"/>
      <c r="I11" s="17"/>
      <c r="J11" s="60" t="s">
        <v>27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1"/>
      <c r="AQ11" s="48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50"/>
      <c r="BE11" s="48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50"/>
      <c r="BS11" s="62">
        <f>BS12+BS20+BS22+BS23</f>
        <v>258788.82</v>
      </c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4"/>
      <c r="CG11" s="62">
        <f>CG12+CG20+CG22+CG23</f>
        <v>10903.85</v>
      </c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4"/>
      <c r="CU11" s="44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6"/>
      <c r="DI11" s="44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6"/>
      <c r="DY11" s="44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6"/>
      <c r="EO11" s="44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6"/>
    </row>
    <row r="12" spans="1:161" s="18" customFormat="1" ht="38.25" customHeight="1">
      <c r="A12" s="48" t="s">
        <v>1</v>
      </c>
      <c r="B12" s="49"/>
      <c r="C12" s="49"/>
      <c r="D12" s="49"/>
      <c r="E12" s="49"/>
      <c r="F12" s="49"/>
      <c r="G12" s="49"/>
      <c r="H12" s="50"/>
      <c r="I12" s="17"/>
      <c r="J12" s="60" t="s">
        <v>28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1"/>
      <c r="AQ12" s="48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50"/>
      <c r="BE12" s="48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50"/>
      <c r="BS12" s="62">
        <f>BS14+BS16+BS18</f>
        <v>258788.82</v>
      </c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4"/>
      <c r="CG12" s="62">
        <f>CG14+CG16+CG18</f>
        <v>10903.85</v>
      </c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4"/>
      <c r="CU12" s="44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6"/>
      <c r="DI12" s="44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6"/>
      <c r="DY12" s="44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6"/>
      <c r="EO12" s="44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6"/>
    </row>
    <row r="13" spans="1:161" s="16" customFormat="1" ht="12.75">
      <c r="A13" s="27" t="s">
        <v>29</v>
      </c>
      <c r="B13" s="28"/>
      <c r="C13" s="28"/>
      <c r="D13" s="28"/>
      <c r="E13" s="28"/>
      <c r="F13" s="28"/>
      <c r="G13" s="28"/>
      <c r="H13" s="29"/>
      <c r="I13" s="19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1"/>
      <c r="AQ13" s="27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9"/>
      <c r="BE13" s="27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9"/>
      <c r="BS13" s="32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4"/>
      <c r="CG13" s="32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4"/>
      <c r="CU13" s="38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40"/>
      <c r="DI13" s="38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40"/>
      <c r="DY13" s="38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40"/>
      <c r="EO13" s="38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40"/>
    </row>
    <row r="14" spans="1:161" s="18" customFormat="1" ht="37.5" customHeight="1">
      <c r="A14" s="48" t="s">
        <v>2</v>
      </c>
      <c r="B14" s="49"/>
      <c r="C14" s="49"/>
      <c r="D14" s="49"/>
      <c r="E14" s="49"/>
      <c r="F14" s="49"/>
      <c r="G14" s="49"/>
      <c r="H14" s="50"/>
      <c r="I14" s="17"/>
      <c r="J14" s="60" t="s">
        <v>30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48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50"/>
      <c r="BE14" s="48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50"/>
      <c r="BS14" s="62">
        <f>SUM(BS15:CF15)</f>
        <v>0</v>
      </c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4"/>
      <c r="CG14" s="62">
        <f>SUM(CG15:CT15)</f>
        <v>0</v>
      </c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4"/>
      <c r="CU14" s="41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3"/>
      <c r="DI14" s="44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6"/>
      <c r="DY14" s="44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6"/>
      <c r="EO14" s="44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6"/>
    </row>
    <row r="15" spans="1:161" s="16" customFormat="1" ht="17.25" customHeight="1">
      <c r="A15" s="27" t="s">
        <v>31</v>
      </c>
      <c r="B15" s="28"/>
      <c r="C15" s="28"/>
      <c r="D15" s="28"/>
      <c r="E15" s="28"/>
      <c r="F15" s="28"/>
      <c r="G15" s="28"/>
      <c r="H15" s="29"/>
      <c r="I15" s="19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1"/>
      <c r="AQ15" s="27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9"/>
      <c r="BE15" s="27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9"/>
      <c r="BS15" s="32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4"/>
      <c r="CG15" s="32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4"/>
      <c r="CU15" s="74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6"/>
      <c r="DI15" s="38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40"/>
      <c r="DY15" s="74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6"/>
      <c r="EO15" s="38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40"/>
    </row>
    <row r="16" spans="1:161" s="18" customFormat="1" ht="12.75">
      <c r="A16" s="48" t="s">
        <v>3</v>
      </c>
      <c r="B16" s="49"/>
      <c r="C16" s="49"/>
      <c r="D16" s="49"/>
      <c r="E16" s="49"/>
      <c r="F16" s="49"/>
      <c r="G16" s="49"/>
      <c r="H16" s="50"/>
      <c r="I16" s="17"/>
      <c r="J16" s="60" t="s">
        <v>32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1"/>
      <c r="AQ16" s="48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50"/>
      <c r="BE16" s="48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50"/>
      <c r="BS16" s="62">
        <f>SUM(BS17:CF17)</f>
        <v>258788.82</v>
      </c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4"/>
      <c r="CG16" s="62">
        <f>SUM(CG17:CT17)</f>
        <v>10903.85</v>
      </c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4"/>
      <c r="CU16" s="44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6"/>
      <c r="DI16" s="44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6"/>
      <c r="DY16" s="44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6"/>
      <c r="EO16" s="44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6"/>
    </row>
    <row r="17" spans="1:161" s="16" customFormat="1" ht="115.5" customHeight="1">
      <c r="A17" s="27" t="s">
        <v>33</v>
      </c>
      <c r="B17" s="28"/>
      <c r="C17" s="28"/>
      <c r="D17" s="28"/>
      <c r="E17" s="28"/>
      <c r="F17" s="28"/>
      <c r="G17" s="28"/>
      <c r="H17" s="29"/>
      <c r="I17" s="19"/>
      <c r="J17" s="30" t="s">
        <v>124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1"/>
      <c r="AQ17" s="27" t="s">
        <v>137</v>
      </c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9"/>
      <c r="BE17" s="27" t="s">
        <v>77</v>
      </c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9"/>
      <c r="BS17" s="32">
        <v>258788.82</v>
      </c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4"/>
      <c r="CG17" s="32">
        <f>'[3]ПИР будущих лет'!$I$287</f>
        <v>10903.85</v>
      </c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4"/>
      <c r="CU17" s="74" t="s">
        <v>71</v>
      </c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6"/>
      <c r="DI17" s="21">
        <v>1.46</v>
      </c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3"/>
      <c r="DY17" s="21" t="s">
        <v>142</v>
      </c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3"/>
      <c r="EO17" s="21" t="s">
        <v>67</v>
      </c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3"/>
    </row>
    <row r="18" spans="1:161" s="18" customFormat="1" ht="25.5" customHeight="1">
      <c r="A18" s="48" t="s">
        <v>4</v>
      </c>
      <c r="B18" s="49"/>
      <c r="C18" s="49"/>
      <c r="D18" s="49"/>
      <c r="E18" s="49"/>
      <c r="F18" s="49"/>
      <c r="G18" s="49"/>
      <c r="H18" s="50"/>
      <c r="I18" s="17"/>
      <c r="J18" s="60" t="s">
        <v>34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1"/>
      <c r="AQ18" s="48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50"/>
      <c r="BE18" s="48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50"/>
      <c r="BS18" s="62">
        <f>SUM(BS19:CF19)</f>
        <v>0</v>
      </c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4"/>
      <c r="CG18" s="62">
        <f>SUM(CG19:CT19)</f>
        <v>0</v>
      </c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4"/>
      <c r="CU18" s="62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6"/>
      <c r="DI18" s="44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6"/>
      <c r="DY18" s="44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6"/>
      <c r="EO18" s="44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6"/>
    </row>
    <row r="19" spans="1:161" s="16" customFormat="1" ht="17.25" customHeight="1">
      <c r="A19" s="27" t="s">
        <v>35</v>
      </c>
      <c r="B19" s="28"/>
      <c r="C19" s="28"/>
      <c r="D19" s="28"/>
      <c r="E19" s="28"/>
      <c r="F19" s="28"/>
      <c r="G19" s="28"/>
      <c r="H19" s="29"/>
      <c r="I19" s="19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1"/>
      <c r="AQ19" s="27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9"/>
      <c r="BE19" s="27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9"/>
      <c r="BS19" s="32">
        <f>'[1]TDSheet'!$H$104*0+'[1]TDSheet'!$I$104*0</f>
        <v>0</v>
      </c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4"/>
      <c r="CG19" s="32">
        <f>'[1]TDSheet'!$T$104*0</f>
        <v>0</v>
      </c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4"/>
      <c r="CU19" s="38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40"/>
      <c r="DI19" s="38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40"/>
      <c r="DY19" s="38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40"/>
      <c r="EO19" s="38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40"/>
    </row>
    <row r="20" spans="1:161" s="18" customFormat="1" ht="38.25" customHeight="1">
      <c r="A20" s="48" t="s">
        <v>5</v>
      </c>
      <c r="B20" s="49"/>
      <c r="C20" s="49"/>
      <c r="D20" s="49"/>
      <c r="E20" s="49"/>
      <c r="F20" s="49"/>
      <c r="G20" s="49"/>
      <c r="H20" s="50"/>
      <c r="I20" s="17"/>
      <c r="J20" s="60" t="s">
        <v>36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1"/>
      <c r="AQ20" s="48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50"/>
      <c r="BE20" s="48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50"/>
      <c r="BS20" s="62">
        <f>SUM(BS21:CF21)</f>
        <v>0</v>
      </c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4"/>
      <c r="CG20" s="62">
        <f>SUM(CG21:CT21)</f>
        <v>0</v>
      </c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4"/>
      <c r="CU20" s="44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6"/>
      <c r="DI20" s="44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6"/>
      <c r="DY20" s="44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6"/>
      <c r="EO20" s="44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6"/>
    </row>
    <row r="21" spans="1:161" s="16" customFormat="1" ht="15" customHeight="1">
      <c r="A21" s="27" t="s">
        <v>37</v>
      </c>
      <c r="B21" s="28"/>
      <c r="C21" s="28"/>
      <c r="D21" s="28"/>
      <c r="E21" s="28"/>
      <c r="F21" s="28"/>
      <c r="G21" s="28"/>
      <c r="H21" s="29"/>
      <c r="I21" s="19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1"/>
      <c r="AQ21" s="27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9"/>
      <c r="BE21" s="27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9"/>
      <c r="BS21" s="32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4"/>
      <c r="CG21" s="32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4"/>
      <c r="CU21" s="38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40"/>
      <c r="DI21" s="38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40"/>
      <c r="DY21" s="38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40"/>
      <c r="EO21" s="38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40"/>
    </row>
    <row r="22" spans="1:161" s="18" customFormat="1" ht="25.5" customHeight="1">
      <c r="A22" s="48" t="s">
        <v>8</v>
      </c>
      <c r="B22" s="49"/>
      <c r="C22" s="49"/>
      <c r="D22" s="49"/>
      <c r="E22" s="49"/>
      <c r="F22" s="49"/>
      <c r="G22" s="49"/>
      <c r="H22" s="50"/>
      <c r="I22" s="17"/>
      <c r="J22" s="60" t="s">
        <v>38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1"/>
      <c r="AQ22" s="48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50"/>
      <c r="BE22" s="48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50"/>
      <c r="BS22" s="62">
        <v>0</v>
      </c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4"/>
      <c r="CG22" s="62">
        <v>0</v>
      </c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4"/>
      <c r="CU22" s="44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6"/>
      <c r="DI22" s="44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6"/>
      <c r="DY22" s="44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6"/>
      <c r="EO22" s="44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6"/>
    </row>
    <row r="23" spans="1:161" s="18" customFormat="1" ht="25.5" customHeight="1">
      <c r="A23" s="48" t="s">
        <v>22</v>
      </c>
      <c r="B23" s="49"/>
      <c r="C23" s="49"/>
      <c r="D23" s="49"/>
      <c r="E23" s="49"/>
      <c r="F23" s="49"/>
      <c r="G23" s="49"/>
      <c r="H23" s="50"/>
      <c r="I23" s="17"/>
      <c r="J23" s="60" t="s">
        <v>39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1"/>
      <c r="AQ23" s="48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50"/>
      <c r="BE23" s="48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50"/>
      <c r="BS23" s="62">
        <f>SUM(BS24:CF24)</f>
        <v>0</v>
      </c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4"/>
      <c r="CG23" s="62">
        <f>SUM(CG24:CT24)</f>
        <v>0</v>
      </c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4"/>
      <c r="CU23" s="62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6"/>
      <c r="DI23" s="44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6"/>
      <c r="DY23" s="44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6"/>
      <c r="EO23" s="44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6"/>
    </row>
    <row r="24" spans="1:161" s="16" customFormat="1" ht="15.75" customHeight="1">
      <c r="A24" s="27" t="s">
        <v>40</v>
      </c>
      <c r="B24" s="28"/>
      <c r="C24" s="28"/>
      <c r="D24" s="28"/>
      <c r="E24" s="28"/>
      <c r="F24" s="28"/>
      <c r="G24" s="28"/>
      <c r="H24" s="29"/>
      <c r="I24" s="19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1"/>
      <c r="AQ24" s="27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9"/>
      <c r="BE24" s="27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9"/>
      <c r="BS24" s="32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40"/>
      <c r="CG24" s="32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40"/>
      <c r="CU24" s="74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6"/>
      <c r="DI24" s="38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40"/>
      <c r="DY24" s="38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40"/>
      <c r="EO24" s="38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40"/>
    </row>
    <row r="25" spans="1:161" s="16" customFormat="1" ht="12.75">
      <c r="A25" s="65"/>
      <c r="B25" s="65"/>
      <c r="C25" s="65"/>
      <c r="D25" s="65"/>
      <c r="E25" s="65"/>
      <c r="F25" s="65"/>
      <c r="G25" s="65"/>
      <c r="H25" s="65"/>
      <c r="I25" s="20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</row>
    <row r="26" spans="1:161" s="16" customFormat="1" ht="12.75">
      <c r="A26" s="65"/>
      <c r="B26" s="65"/>
      <c r="C26" s="65"/>
      <c r="D26" s="65"/>
      <c r="E26" s="65"/>
      <c r="F26" s="65"/>
      <c r="G26" s="65"/>
      <c r="H26" s="65"/>
      <c r="I26" s="20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</row>
  </sheetData>
  <sheetProtection/>
  <mergeCells count="187">
    <mergeCell ref="EO26:FE26"/>
    <mergeCell ref="A6:FE6"/>
    <mergeCell ref="EO25:FE25"/>
    <mergeCell ref="A26:H26"/>
    <mergeCell ref="J26:AP26"/>
    <mergeCell ref="AQ26:BD26"/>
    <mergeCell ref="BE26:BR26"/>
    <mergeCell ref="BS26:CF26"/>
    <mergeCell ref="CG26:CT26"/>
    <mergeCell ref="CU26:DH26"/>
    <mergeCell ref="DI26:DX26"/>
    <mergeCell ref="DY26:EN26"/>
    <mergeCell ref="EO24:FE24"/>
    <mergeCell ref="A25:H25"/>
    <mergeCell ref="J25:AP25"/>
    <mergeCell ref="AQ25:BD25"/>
    <mergeCell ref="BE25:BR25"/>
    <mergeCell ref="BS25:CF25"/>
    <mergeCell ref="CG25:CT25"/>
    <mergeCell ref="CU25:DH25"/>
    <mergeCell ref="DI25:DX25"/>
    <mergeCell ref="DY25:EN25"/>
    <mergeCell ref="EO23:FE23"/>
    <mergeCell ref="A24:H24"/>
    <mergeCell ref="J24:AP24"/>
    <mergeCell ref="AQ24:BD24"/>
    <mergeCell ref="BE24:BR24"/>
    <mergeCell ref="BS24:CF24"/>
    <mergeCell ref="CG24:CT24"/>
    <mergeCell ref="CU24:DH24"/>
    <mergeCell ref="DI24:DX24"/>
    <mergeCell ref="DY24:EN24"/>
    <mergeCell ref="EO22:FE22"/>
    <mergeCell ref="A23:H23"/>
    <mergeCell ref="J23:AP23"/>
    <mergeCell ref="AQ23:BD23"/>
    <mergeCell ref="BE23:BR23"/>
    <mergeCell ref="BS23:CF23"/>
    <mergeCell ref="CG23:CT23"/>
    <mergeCell ref="CU23:DH23"/>
    <mergeCell ref="DI23:DX23"/>
    <mergeCell ref="DY23:EN23"/>
    <mergeCell ref="A22:H22"/>
    <mergeCell ref="J22:AP22"/>
    <mergeCell ref="AQ22:BD22"/>
    <mergeCell ref="BE22:BR22"/>
    <mergeCell ref="BS22:CF22"/>
    <mergeCell ref="CG22:CT22"/>
    <mergeCell ref="CU22:DH22"/>
    <mergeCell ref="DI22:DX22"/>
    <mergeCell ref="DY22:EN22"/>
    <mergeCell ref="EO21:FE21"/>
    <mergeCell ref="EO20:FE20"/>
    <mergeCell ref="A21:H21"/>
    <mergeCell ref="J21:AP21"/>
    <mergeCell ref="AQ21:BD21"/>
    <mergeCell ref="BE21:BR21"/>
    <mergeCell ref="BS21:CF21"/>
    <mergeCell ref="CG21:CT21"/>
    <mergeCell ref="CU21:DH21"/>
    <mergeCell ref="DI21:DX21"/>
    <mergeCell ref="DY21:EN21"/>
    <mergeCell ref="EO19:FE19"/>
    <mergeCell ref="A20:H20"/>
    <mergeCell ref="J20:AP20"/>
    <mergeCell ref="AQ20:BD20"/>
    <mergeCell ref="BE20:BR20"/>
    <mergeCell ref="BS20:CF20"/>
    <mergeCell ref="CG20:CT20"/>
    <mergeCell ref="CU20:DH20"/>
    <mergeCell ref="DI20:DX20"/>
    <mergeCell ref="DY20:EN20"/>
    <mergeCell ref="EO18:FE18"/>
    <mergeCell ref="A19:H19"/>
    <mergeCell ref="J19:AP19"/>
    <mergeCell ref="AQ19:BD19"/>
    <mergeCell ref="BE19:BR19"/>
    <mergeCell ref="BS19:CF19"/>
    <mergeCell ref="CG19:CT19"/>
    <mergeCell ref="CU19:DH19"/>
    <mergeCell ref="DI19:DX19"/>
    <mergeCell ref="DY19:EN19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18:EN18"/>
    <mergeCell ref="EO17:FE17"/>
    <mergeCell ref="EO16:FE16"/>
    <mergeCell ref="A17:H17"/>
    <mergeCell ref="J17:AP17"/>
    <mergeCell ref="AQ17:BD17"/>
    <mergeCell ref="BE17:BR17"/>
    <mergeCell ref="BS17:CF17"/>
    <mergeCell ref="CG17:CT17"/>
    <mergeCell ref="CU17:DH17"/>
    <mergeCell ref="DI17:DX17"/>
    <mergeCell ref="DY17:EN17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DY16:EN16"/>
    <mergeCell ref="EO15:FE15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5:EN15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4:EN14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3:EN13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2:EN12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11:DX11"/>
    <mergeCell ref="DY11:EN11"/>
    <mergeCell ref="EO9:FE9"/>
    <mergeCell ref="A10:H10"/>
    <mergeCell ref="I10:AP10"/>
    <mergeCell ref="AQ10:BD10"/>
    <mergeCell ref="BE10:BR10"/>
    <mergeCell ref="BS10:CF10"/>
    <mergeCell ref="CG10:CT10"/>
    <mergeCell ref="CU10:DH10"/>
    <mergeCell ref="DI10:DX10"/>
    <mergeCell ref="DY10:EN10"/>
    <mergeCell ref="BE9:BR9"/>
    <mergeCell ref="BS9:CF9"/>
    <mergeCell ref="CG9:CT9"/>
    <mergeCell ref="CU9:DH9"/>
    <mergeCell ref="DI9:DX9"/>
    <mergeCell ref="DY9:EN9"/>
    <mergeCell ref="CB3:EG3"/>
    <mergeCell ref="CB4:EG4"/>
    <mergeCell ref="AQ5:AT5"/>
    <mergeCell ref="A8:H9"/>
    <mergeCell ref="I8:AP9"/>
    <mergeCell ref="AQ8:BR8"/>
    <mergeCell ref="BS8:DH8"/>
    <mergeCell ref="DI8:FE8"/>
    <mergeCell ref="AQ9:BD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U40"/>
  <sheetViews>
    <sheetView view="pageBreakPreview" zoomScaleSheetLayoutView="100" zoomScalePageLayoutView="0" workbookViewId="0" topLeftCell="A1">
      <selection activeCell="GG16" sqref="GG16"/>
    </sheetView>
  </sheetViews>
  <sheetFormatPr defaultColWidth="0.875" defaultRowHeight="12.75"/>
  <cols>
    <col min="1" max="54" width="0.875" style="11" customWidth="1"/>
    <col min="55" max="55" width="0.37109375" style="11" customWidth="1"/>
    <col min="56" max="56" width="0.875" style="11" hidden="1" customWidth="1"/>
    <col min="57" max="111" width="0.875" style="11" customWidth="1"/>
    <col min="112" max="112" width="3.00390625" style="11" customWidth="1"/>
    <col min="113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67" t="s">
        <v>41</v>
      </c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</row>
    <row r="4" spans="80:137" s="8" customFormat="1" ht="11.25">
      <c r="CB4" s="68" t="s">
        <v>6</v>
      </c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</row>
    <row r="5" spans="42:47" s="13" customFormat="1" ht="15.75">
      <c r="AP5" s="15" t="s">
        <v>52</v>
      </c>
      <c r="AQ5" s="69" t="s">
        <v>101</v>
      </c>
      <c r="AR5" s="69"/>
      <c r="AS5" s="69"/>
      <c r="AT5" s="69"/>
      <c r="AU5" s="13" t="s">
        <v>26</v>
      </c>
    </row>
    <row r="6" spans="1:161" s="13" customFormat="1" ht="21.75" customHeight="1">
      <c r="A6" s="70" t="s">
        <v>48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</row>
    <row r="8" spans="1:161" s="16" customFormat="1" ht="28.5" customHeight="1">
      <c r="A8" s="54" t="s">
        <v>9</v>
      </c>
      <c r="B8" s="55"/>
      <c r="C8" s="55"/>
      <c r="D8" s="55"/>
      <c r="E8" s="55"/>
      <c r="F8" s="55"/>
      <c r="G8" s="55"/>
      <c r="H8" s="56"/>
      <c r="I8" s="54" t="s">
        <v>10</v>
      </c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6"/>
      <c r="AQ8" s="24" t="s">
        <v>13</v>
      </c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6"/>
      <c r="BS8" s="24" t="s">
        <v>14</v>
      </c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6"/>
      <c r="DI8" s="24" t="s">
        <v>18</v>
      </c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6"/>
    </row>
    <row r="9" spans="1:161" s="16" customFormat="1" ht="66" customHeight="1">
      <c r="A9" s="57"/>
      <c r="B9" s="58"/>
      <c r="C9" s="58"/>
      <c r="D9" s="58"/>
      <c r="E9" s="58"/>
      <c r="F9" s="58"/>
      <c r="G9" s="58"/>
      <c r="H9" s="59"/>
      <c r="I9" s="57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9"/>
      <c r="AQ9" s="24" t="s">
        <v>11</v>
      </c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6"/>
      <c r="BE9" s="24" t="s">
        <v>12</v>
      </c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6"/>
      <c r="BS9" s="24" t="s">
        <v>15</v>
      </c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6"/>
      <c r="CG9" s="24" t="s">
        <v>16</v>
      </c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6"/>
      <c r="CU9" s="24" t="s">
        <v>17</v>
      </c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6"/>
      <c r="DI9" s="24" t="s">
        <v>19</v>
      </c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6"/>
      <c r="DY9" s="24" t="s">
        <v>20</v>
      </c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6"/>
      <c r="EO9" s="24" t="s">
        <v>21</v>
      </c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6"/>
    </row>
    <row r="10" spans="1:161" s="16" customFormat="1" ht="12.75">
      <c r="A10" s="51" t="s">
        <v>0</v>
      </c>
      <c r="B10" s="52"/>
      <c r="C10" s="52"/>
      <c r="D10" s="52"/>
      <c r="E10" s="52"/>
      <c r="F10" s="52"/>
      <c r="G10" s="52"/>
      <c r="H10" s="53"/>
      <c r="I10" s="51" t="s">
        <v>1</v>
      </c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3"/>
      <c r="AQ10" s="51" t="s">
        <v>2</v>
      </c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3"/>
      <c r="BE10" s="51" t="s">
        <v>3</v>
      </c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3"/>
      <c r="BS10" s="51" t="s">
        <v>4</v>
      </c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3"/>
      <c r="CG10" s="51" t="s">
        <v>5</v>
      </c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3"/>
      <c r="CU10" s="51" t="s">
        <v>8</v>
      </c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3"/>
      <c r="DI10" s="51" t="s">
        <v>22</v>
      </c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3"/>
      <c r="DY10" s="51" t="s">
        <v>23</v>
      </c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3"/>
      <c r="EO10" s="51" t="s">
        <v>24</v>
      </c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3"/>
    </row>
    <row r="11" spans="1:161" s="18" customFormat="1" ht="12.75">
      <c r="A11" s="48" t="s">
        <v>0</v>
      </c>
      <c r="B11" s="49"/>
      <c r="C11" s="49"/>
      <c r="D11" s="49"/>
      <c r="E11" s="49"/>
      <c r="F11" s="49"/>
      <c r="G11" s="49"/>
      <c r="H11" s="50"/>
      <c r="I11" s="17"/>
      <c r="J11" s="60" t="s">
        <v>27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1"/>
      <c r="AQ11" s="48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50"/>
      <c r="BE11" s="48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50"/>
      <c r="BS11" s="62">
        <f>BS12+BS30+BS38+BS39</f>
        <v>515242.903362</v>
      </c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6"/>
      <c r="CG11" s="62">
        <f>CG12+CG30+CG38+CG39</f>
        <v>266159.45106999995</v>
      </c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6"/>
      <c r="CU11" s="44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6"/>
      <c r="DI11" s="44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6"/>
      <c r="DY11" s="44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6"/>
      <c r="EO11" s="44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6"/>
    </row>
    <row r="12" spans="1:161" s="18" customFormat="1" ht="38.25" customHeight="1">
      <c r="A12" s="48" t="s">
        <v>1</v>
      </c>
      <c r="B12" s="49"/>
      <c r="C12" s="49"/>
      <c r="D12" s="49"/>
      <c r="E12" s="49"/>
      <c r="F12" s="49"/>
      <c r="G12" s="49"/>
      <c r="H12" s="50"/>
      <c r="I12" s="17"/>
      <c r="J12" s="60" t="s">
        <v>28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1"/>
      <c r="AQ12" s="48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50"/>
      <c r="BE12" s="48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50"/>
      <c r="BS12" s="62">
        <f>BS14+BS24+BS26</f>
        <v>510587.036572</v>
      </c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6"/>
      <c r="CG12" s="62">
        <f>CG14+CG24+CG26</f>
        <v>261503.58427999998</v>
      </c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6"/>
      <c r="CU12" s="44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6"/>
      <c r="DI12" s="44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6"/>
      <c r="DY12" s="44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6"/>
      <c r="EO12" s="44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6"/>
    </row>
    <row r="13" spans="1:161" s="16" customFormat="1" ht="12.75">
      <c r="A13" s="27" t="s">
        <v>29</v>
      </c>
      <c r="B13" s="28"/>
      <c r="C13" s="28"/>
      <c r="D13" s="28"/>
      <c r="E13" s="28"/>
      <c r="F13" s="28"/>
      <c r="G13" s="28"/>
      <c r="H13" s="29"/>
      <c r="I13" s="19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1"/>
      <c r="AQ13" s="27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9"/>
      <c r="BE13" s="27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9"/>
      <c r="BS13" s="38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40"/>
      <c r="CG13" s="38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40"/>
      <c r="CU13" s="38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40"/>
      <c r="DI13" s="38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40"/>
      <c r="DY13" s="38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40"/>
      <c r="EO13" s="38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40"/>
    </row>
    <row r="14" spans="1:161" s="18" customFormat="1" ht="37.5" customHeight="1">
      <c r="A14" s="48" t="s">
        <v>2</v>
      </c>
      <c r="B14" s="49"/>
      <c r="C14" s="49"/>
      <c r="D14" s="49"/>
      <c r="E14" s="49"/>
      <c r="F14" s="49"/>
      <c r="G14" s="49"/>
      <c r="H14" s="50"/>
      <c r="I14" s="17"/>
      <c r="J14" s="60" t="s">
        <v>30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48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50"/>
      <c r="BE14" s="48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50"/>
      <c r="BS14" s="62">
        <f>SUM(BS15:CF23)</f>
        <v>319592.75596</v>
      </c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4"/>
      <c r="CG14" s="62">
        <f>SUM(CG15:CT23)</f>
        <v>141761.11164999998</v>
      </c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4"/>
      <c r="CU14" s="41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3"/>
      <c r="DI14" s="44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6"/>
      <c r="DY14" s="44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6"/>
      <c r="EO14" s="44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6"/>
    </row>
    <row r="15" spans="1:161" s="126" customFormat="1" ht="81.75" customHeight="1">
      <c r="A15" s="27" t="s">
        <v>31</v>
      </c>
      <c r="B15" s="28"/>
      <c r="C15" s="28"/>
      <c r="D15" s="28"/>
      <c r="E15" s="28"/>
      <c r="F15" s="28"/>
      <c r="G15" s="28"/>
      <c r="H15" s="29"/>
      <c r="I15" s="19"/>
      <c r="J15" s="30" t="s">
        <v>147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1"/>
      <c r="AQ15" s="27" t="s">
        <v>150</v>
      </c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9"/>
      <c r="BE15" s="27" t="s">
        <v>78</v>
      </c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9"/>
      <c r="BS15" s="32">
        <v>27857.73</v>
      </c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40"/>
      <c r="CG15" s="32">
        <f>'[3]ПИР будущих лет'!$I$45</f>
        <v>326.15405</v>
      </c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40"/>
      <c r="CU15" s="74" t="s">
        <v>85</v>
      </c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6"/>
      <c r="DI15" s="21">
        <v>3.31</v>
      </c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3"/>
      <c r="DY15" s="24" t="s">
        <v>151</v>
      </c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6"/>
      <c r="EO15" s="21">
        <v>1</v>
      </c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3"/>
    </row>
    <row r="16" spans="1:161" s="16" customFormat="1" ht="75.75" customHeight="1">
      <c r="A16" s="27" t="s">
        <v>55</v>
      </c>
      <c r="B16" s="28"/>
      <c r="C16" s="28"/>
      <c r="D16" s="28"/>
      <c r="E16" s="28"/>
      <c r="F16" s="28"/>
      <c r="G16" s="28"/>
      <c r="H16" s="29"/>
      <c r="I16" s="19"/>
      <c r="J16" s="77" t="s">
        <v>115</v>
      </c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8"/>
      <c r="AQ16" s="27" t="s">
        <v>70</v>
      </c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9"/>
      <c r="BE16" s="27" t="s">
        <v>130</v>
      </c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9"/>
      <c r="BS16" s="32">
        <f>'[3]Строительство'!$F$11</f>
        <v>38097.51</v>
      </c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40"/>
      <c r="CG16" s="32">
        <f>'[3]Строительство'!$J$11</f>
        <v>4880.75215</v>
      </c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40"/>
      <c r="CU16" s="74" t="s">
        <v>85</v>
      </c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6"/>
      <c r="DI16" s="21">
        <v>7.088</v>
      </c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3"/>
      <c r="DY16" s="24" t="s">
        <v>138</v>
      </c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6"/>
      <c r="EO16" s="21" t="s">
        <v>67</v>
      </c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3"/>
    </row>
    <row r="17" spans="1:161" s="16" customFormat="1" ht="70.5" customHeight="1">
      <c r="A17" s="27" t="s">
        <v>61</v>
      </c>
      <c r="B17" s="28"/>
      <c r="C17" s="28"/>
      <c r="D17" s="28"/>
      <c r="E17" s="28"/>
      <c r="F17" s="28"/>
      <c r="G17" s="28"/>
      <c r="H17" s="29"/>
      <c r="I17" s="19"/>
      <c r="J17" s="77" t="s">
        <v>116</v>
      </c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8"/>
      <c r="AQ17" s="27" t="s">
        <v>70</v>
      </c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9"/>
      <c r="BE17" s="27" t="s">
        <v>68</v>
      </c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9"/>
      <c r="BS17" s="32">
        <f>'[3]Строительство'!$F$29</f>
        <v>50048.48999999999</v>
      </c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40"/>
      <c r="CG17" s="32">
        <f>'[3]Строительство'!$J$29</f>
        <v>46588.689999999995</v>
      </c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40"/>
      <c r="CU17" s="74" t="s">
        <v>85</v>
      </c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6"/>
      <c r="DI17" s="21">
        <v>5.7</v>
      </c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3"/>
      <c r="DY17" s="24" t="s">
        <v>125</v>
      </c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6"/>
      <c r="EO17" s="21">
        <v>2</v>
      </c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3"/>
    </row>
    <row r="18" spans="1:161" s="16" customFormat="1" ht="70.5" customHeight="1">
      <c r="A18" s="27" t="s">
        <v>62</v>
      </c>
      <c r="B18" s="28"/>
      <c r="C18" s="28"/>
      <c r="D18" s="28"/>
      <c r="E18" s="28"/>
      <c r="F18" s="28"/>
      <c r="G18" s="28"/>
      <c r="H18" s="29"/>
      <c r="I18" s="19"/>
      <c r="J18" s="77" t="s">
        <v>117</v>
      </c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8"/>
      <c r="AQ18" s="27" t="s">
        <v>97</v>
      </c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9"/>
      <c r="BE18" s="27" t="s">
        <v>103</v>
      </c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9"/>
      <c r="BS18" s="32">
        <f>'[3]Строительство'!$F$47</f>
        <v>37114.44204</v>
      </c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40"/>
      <c r="CG18" s="32">
        <f>'[3]Строительство'!$J$47</f>
        <v>16585.816639999997</v>
      </c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40"/>
      <c r="CU18" s="74" t="s">
        <v>85</v>
      </c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6"/>
      <c r="DI18" s="21">
        <v>11.563</v>
      </c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3"/>
      <c r="DY18" s="24" t="s">
        <v>126</v>
      </c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6"/>
      <c r="EO18" s="21">
        <v>2</v>
      </c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3"/>
    </row>
    <row r="19" spans="1:161" s="16" customFormat="1" ht="81.75" customHeight="1">
      <c r="A19" s="27" t="s">
        <v>119</v>
      </c>
      <c r="B19" s="28"/>
      <c r="C19" s="28"/>
      <c r="D19" s="28"/>
      <c r="E19" s="28"/>
      <c r="F19" s="28"/>
      <c r="G19" s="28"/>
      <c r="H19" s="29"/>
      <c r="I19" s="19"/>
      <c r="J19" s="30" t="s">
        <v>118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1"/>
      <c r="AQ19" s="27" t="s">
        <v>97</v>
      </c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9"/>
      <c r="BE19" s="27" t="s">
        <v>103</v>
      </c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9"/>
      <c r="BS19" s="32">
        <f>'[3]Строительство'!$F$65</f>
        <v>6505.12661</v>
      </c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40"/>
      <c r="CG19" s="32">
        <f>'[3]Строительство'!$J$65</f>
        <v>1196.4325000000006</v>
      </c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40"/>
      <c r="CU19" s="74" t="s">
        <v>85</v>
      </c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6"/>
      <c r="DI19" s="21">
        <v>1.2</v>
      </c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3"/>
      <c r="DY19" s="24" t="s">
        <v>127</v>
      </c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6"/>
      <c r="EO19" s="21">
        <v>1</v>
      </c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3"/>
    </row>
    <row r="20" spans="1:161" s="16" customFormat="1" ht="64.5" customHeight="1">
      <c r="A20" s="27" t="s">
        <v>120</v>
      </c>
      <c r="B20" s="28"/>
      <c r="C20" s="28"/>
      <c r="D20" s="28"/>
      <c r="E20" s="28"/>
      <c r="F20" s="28"/>
      <c r="G20" s="28"/>
      <c r="H20" s="29"/>
      <c r="I20" s="19"/>
      <c r="J20" s="77" t="s">
        <v>84</v>
      </c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8"/>
      <c r="AQ20" s="27" t="s">
        <v>79</v>
      </c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9"/>
      <c r="BE20" s="27" t="s">
        <v>68</v>
      </c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9"/>
      <c r="BS20" s="32">
        <f>'[3]Строительство'!$F$83</f>
        <v>16883.11</v>
      </c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40"/>
      <c r="CG20" s="32">
        <f>'[3]Строительство'!$J$83</f>
        <v>14110.099999999999</v>
      </c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40"/>
      <c r="CU20" s="74" t="s">
        <v>85</v>
      </c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6"/>
      <c r="DI20" s="21">
        <v>3.702</v>
      </c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3"/>
      <c r="DY20" s="24" t="s">
        <v>94</v>
      </c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6"/>
      <c r="EO20" s="21">
        <v>1</v>
      </c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3"/>
    </row>
    <row r="21" spans="1:161" s="16" customFormat="1" ht="51" customHeight="1">
      <c r="A21" s="27" t="s">
        <v>121</v>
      </c>
      <c r="B21" s="28"/>
      <c r="C21" s="28"/>
      <c r="D21" s="28"/>
      <c r="E21" s="28"/>
      <c r="F21" s="28"/>
      <c r="G21" s="28"/>
      <c r="H21" s="29"/>
      <c r="I21" s="19"/>
      <c r="J21" s="30" t="s">
        <v>148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1"/>
      <c r="AQ21" s="27" t="s">
        <v>150</v>
      </c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9"/>
      <c r="BE21" s="27" t="s">
        <v>90</v>
      </c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9"/>
      <c r="BS21" s="32">
        <f>'[3]Строительство'!$F$136</f>
        <v>132108.63</v>
      </c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40"/>
      <c r="CG21" s="32">
        <f>'[3]Строительство'!$J$136</f>
        <v>56502.86400000001</v>
      </c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40"/>
      <c r="CU21" s="74" t="s">
        <v>85</v>
      </c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6"/>
      <c r="DI21" s="21">
        <v>20.143</v>
      </c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3"/>
      <c r="DY21" s="24" t="s">
        <v>149</v>
      </c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6"/>
      <c r="EO21" s="21">
        <v>1</v>
      </c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3"/>
    </row>
    <row r="22" spans="1:161" s="16" customFormat="1" ht="57" customHeight="1">
      <c r="A22" s="27" t="s">
        <v>145</v>
      </c>
      <c r="B22" s="28"/>
      <c r="C22" s="28"/>
      <c r="D22" s="28"/>
      <c r="E22" s="28"/>
      <c r="F22" s="28"/>
      <c r="G22" s="28"/>
      <c r="H22" s="29"/>
      <c r="I22" s="19"/>
      <c r="J22" s="30" t="s">
        <v>86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1"/>
      <c r="AQ22" s="27" t="s">
        <v>123</v>
      </c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9"/>
      <c r="BE22" s="27" t="s">
        <v>78</v>
      </c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9"/>
      <c r="BS22" s="32">
        <f>'[3]Строительство'!$F$118</f>
        <v>10136.63</v>
      </c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40"/>
      <c r="CG22" s="32">
        <f>'[3]Строительство'!$J$118</f>
        <v>811.2149999999999</v>
      </c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40"/>
      <c r="CU22" s="74" t="s">
        <v>44</v>
      </c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6"/>
      <c r="DI22" s="21">
        <v>1.325</v>
      </c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3"/>
      <c r="DY22" s="24" t="s">
        <v>66</v>
      </c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6"/>
      <c r="EO22" s="21">
        <v>1</v>
      </c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3"/>
    </row>
    <row r="23" spans="1:177" s="16" customFormat="1" ht="30.75" customHeight="1">
      <c r="A23" s="27" t="s">
        <v>146</v>
      </c>
      <c r="B23" s="28"/>
      <c r="C23" s="28"/>
      <c r="D23" s="28"/>
      <c r="E23" s="28"/>
      <c r="F23" s="28"/>
      <c r="G23" s="28"/>
      <c r="H23" s="29"/>
      <c r="I23" s="19"/>
      <c r="J23" s="77" t="s">
        <v>122</v>
      </c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Q23" s="27" t="s">
        <v>102</v>
      </c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9"/>
      <c r="BE23" s="27" t="s">
        <v>103</v>
      </c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9"/>
      <c r="BS23" s="32">
        <f>'[3]Строительство'!$F$412</f>
        <v>841.08731</v>
      </c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40"/>
      <c r="CG23" s="32">
        <f>'[3]Строительство'!$J$412</f>
        <v>759.08731</v>
      </c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40"/>
      <c r="CU23" s="38" t="s">
        <v>44</v>
      </c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40"/>
      <c r="DI23" s="21" t="s">
        <v>67</v>
      </c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3"/>
      <c r="DY23" s="21" t="s">
        <v>67</v>
      </c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3"/>
      <c r="EO23" s="21" t="s">
        <v>67</v>
      </c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3"/>
      <c r="FU23" s="18"/>
    </row>
    <row r="24" spans="1:161" s="18" customFormat="1" ht="12.75">
      <c r="A24" s="48" t="s">
        <v>3</v>
      </c>
      <c r="B24" s="49"/>
      <c r="C24" s="49"/>
      <c r="D24" s="49"/>
      <c r="E24" s="49"/>
      <c r="F24" s="49"/>
      <c r="G24" s="49"/>
      <c r="H24" s="50"/>
      <c r="I24" s="17"/>
      <c r="J24" s="60" t="s">
        <v>32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1"/>
      <c r="AQ24" s="48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50"/>
      <c r="BE24" s="48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50"/>
      <c r="BS24" s="62">
        <f>SUM(BS25:CF25)</f>
        <v>72268.84672</v>
      </c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6"/>
      <c r="CG24" s="62">
        <f>SUM(CG25:CT25)</f>
        <v>72268.84672</v>
      </c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6"/>
      <c r="CU24" s="44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6"/>
      <c r="DI24" s="127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9"/>
      <c r="DY24" s="127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9"/>
      <c r="EO24" s="127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9"/>
    </row>
    <row r="25" spans="1:161" s="16" customFormat="1" ht="78.75" customHeight="1">
      <c r="A25" s="27" t="s">
        <v>33</v>
      </c>
      <c r="B25" s="28"/>
      <c r="C25" s="28"/>
      <c r="D25" s="28"/>
      <c r="E25" s="28"/>
      <c r="F25" s="28"/>
      <c r="G25" s="28"/>
      <c r="H25" s="29"/>
      <c r="I25" s="19"/>
      <c r="J25" s="30" t="s">
        <v>43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1"/>
      <c r="AQ25" s="27" t="s">
        <v>106</v>
      </c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9"/>
      <c r="BE25" s="27" t="s">
        <v>68</v>
      </c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9"/>
      <c r="BS25" s="32">
        <f>CG25</f>
        <v>72268.84672</v>
      </c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40"/>
      <c r="CG25" s="32">
        <f>'[3]ПИР будущих лет'!$I$239+'[3]ПИР будущих лет'!$I$247+'[3]ПИР будущих лет'!$I$255+'[3]ПИР будущих лет'!$I$263+'[3]ПИР будущих лет'!$I$271+'[3]Строительство'!$J$217+'[3]Строительство'!$J$257+'[3]Строительство'!$J$386</f>
        <v>72268.84672</v>
      </c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40"/>
      <c r="CU25" s="74" t="s">
        <v>72</v>
      </c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6"/>
      <c r="DI25" s="21" t="s">
        <v>67</v>
      </c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3"/>
      <c r="DY25" s="21" t="s">
        <v>67</v>
      </c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3"/>
      <c r="EO25" s="21" t="s">
        <v>67</v>
      </c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3"/>
    </row>
    <row r="26" spans="1:161" s="18" customFormat="1" ht="25.5" customHeight="1">
      <c r="A26" s="48" t="s">
        <v>4</v>
      </c>
      <c r="B26" s="49"/>
      <c r="C26" s="49"/>
      <c r="D26" s="49"/>
      <c r="E26" s="49"/>
      <c r="F26" s="49"/>
      <c r="G26" s="49"/>
      <c r="H26" s="50"/>
      <c r="I26" s="17"/>
      <c r="J26" s="60" t="s">
        <v>34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1"/>
      <c r="AQ26" s="48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50"/>
      <c r="BE26" s="48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50"/>
      <c r="BS26" s="62">
        <f>SUM(BS27:CF29)</f>
        <v>118725.43389200003</v>
      </c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6"/>
      <c r="CG26" s="62">
        <f>SUM(CG27:CT29)</f>
        <v>47473.625909999995</v>
      </c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6"/>
      <c r="CU26" s="62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6"/>
      <c r="DI26" s="127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9"/>
      <c r="DY26" s="127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28"/>
      <c r="EL26" s="128"/>
      <c r="EM26" s="128"/>
      <c r="EN26" s="129"/>
      <c r="EO26" s="127"/>
      <c r="EP26" s="128"/>
      <c r="EQ26" s="128"/>
      <c r="ER26" s="128"/>
      <c r="ES26" s="128"/>
      <c r="ET26" s="128"/>
      <c r="EU26" s="128"/>
      <c r="EV26" s="128"/>
      <c r="EW26" s="128"/>
      <c r="EX26" s="128"/>
      <c r="EY26" s="128"/>
      <c r="EZ26" s="128"/>
      <c r="FA26" s="128"/>
      <c r="FB26" s="128"/>
      <c r="FC26" s="128"/>
      <c r="FD26" s="128"/>
      <c r="FE26" s="129"/>
    </row>
    <row r="27" spans="1:161" s="16" customFormat="1" ht="131.25" customHeight="1">
      <c r="A27" s="27" t="s">
        <v>35</v>
      </c>
      <c r="B27" s="28"/>
      <c r="C27" s="28"/>
      <c r="D27" s="28"/>
      <c r="E27" s="28"/>
      <c r="F27" s="28"/>
      <c r="G27" s="28"/>
      <c r="H27" s="29"/>
      <c r="I27" s="19"/>
      <c r="J27" s="77" t="s">
        <v>49</v>
      </c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8"/>
      <c r="AQ27" s="27" t="s">
        <v>69</v>
      </c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9"/>
      <c r="BE27" s="27" t="s">
        <v>113</v>
      </c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9"/>
      <c r="BS27" s="32">
        <f>'[3]Строительство'!$F$420</f>
        <v>109328.77000000003</v>
      </c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40"/>
      <c r="CG27" s="32">
        <f>'[3]Строительство'!$J$420</f>
        <v>46479.86231</v>
      </c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40"/>
      <c r="CU27" s="38" t="s">
        <v>44</v>
      </c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40"/>
      <c r="DI27" s="21">
        <v>2.1945</v>
      </c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3"/>
      <c r="DY27" s="24" t="s">
        <v>98</v>
      </c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3"/>
      <c r="EO27" s="21" t="s">
        <v>67</v>
      </c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3"/>
    </row>
    <row r="28" spans="1:161" s="16" customFormat="1" ht="128.25" customHeight="1">
      <c r="A28" s="27" t="s">
        <v>63</v>
      </c>
      <c r="B28" s="28"/>
      <c r="C28" s="28"/>
      <c r="D28" s="28"/>
      <c r="E28" s="28"/>
      <c r="F28" s="28"/>
      <c r="G28" s="28"/>
      <c r="H28" s="29"/>
      <c r="I28" s="19"/>
      <c r="J28" s="30" t="s">
        <v>99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1"/>
      <c r="AQ28" s="27" t="s">
        <v>106</v>
      </c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9"/>
      <c r="BE28" s="27" t="s">
        <v>114</v>
      </c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9"/>
      <c r="BS28" s="32">
        <v>1943.13</v>
      </c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40"/>
      <c r="CG28" s="32">
        <f>'[3]ПИР будущих лет'!$I$321</f>
        <v>255.59359999999998</v>
      </c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40"/>
      <c r="CU28" s="74" t="s">
        <v>44</v>
      </c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6"/>
      <c r="DI28" s="21" t="s">
        <v>67</v>
      </c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3"/>
      <c r="DY28" s="21" t="s">
        <v>67</v>
      </c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3"/>
      <c r="EO28" s="21" t="s">
        <v>67</v>
      </c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3"/>
    </row>
    <row r="29" spans="1:161" s="16" customFormat="1" ht="123.75" customHeight="1">
      <c r="A29" s="27" t="s">
        <v>64</v>
      </c>
      <c r="B29" s="28"/>
      <c r="C29" s="28"/>
      <c r="D29" s="28"/>
      <c r="E29" s="28"/>
      <c r="F29" s="28"/>
      <c r="G29" s="28"/>
      <c r="H29" s="29"/>
      <c r="I29" s="19"/>
      <c r="J29" s="30" t="s">
        <v>87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1"/>
      <c r="AQ29" s="27" t="s">
        <v>106</v>
      </c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9"/>
      <c r="BE29" s="27" t="s">
        <v>114</v>
      </c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9"/>
      <c r="BS29" s="32">
        <v>7453.5338919999995</v>
      </c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40"/>
      <c r="CG29" s="32">
        <f>'[3]ПИР будущих лет'!$I$330</f>
        <v>738.1700000000001</v>
      </c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40"/>
      <c r="CU29" s="74" t="s">
        <v>44</v>
      </c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6"/>
      <c r="DI29" s="21" t="s">
        <v>67</v>
      </c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3"/>
      <c r="DY29" s="24" t="s">
        <v>67</v>
      </c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6"/>
      <c r="EO29" s="21" t="s">
        <v>67</v>
      </c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3"/>
    </row>
    <row r="30" spans="1:161" s="18" customFormat="1" ht="38.25" customHeight="1">
      <c r="A30" s="48" t="s">
        <v>5</v>
      </c>
      <c r="B30" s="49"/>
      <c r="C30" s="49"/>
      <c r="D30" s="49"/>
      <c r="E30" s="49"/>
      <c r="F30" s="49"/>
      <c r="G30" s="49"/>
      <c r="H30" s="50"/>
      <c r="I30" s="17"/>
      <c r="J30" s="60" t="s">
        <v>36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1"/>
      <c r="AQ30" s="48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50"/>
      <c r="BE30" s="48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50"/>
      <c r="BS30" s="62">
        <f>SUM(BS31:CF37)</f>
        <v>4655.86679</v>
      </c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6"/>
      <c r="CG30" s="62">
        <f>SUM(CG31:CT37)</f>
        <v>4655.86679</v>
      </c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6"/>
      <c r="CU30" s="44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6"/>
      <c r="DI30" s="127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9"/>
      <c r="DY30" s="127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9"/>
      <c r="EO30" s="127"/>
      <c r="EP30" s="128"/>
      <c r="EQ30" s="128"/>
      <c r="ER30" s="128"/>
      <c r="ES30" s="128"/>
      <c r="ET30" s="128"/>
      <c r="EU30" s="128"/>
      <c r="EV30" s="128"/>
      <c r="EW30" s="128"/>
      <c r="EX30" s="128"/>
      <c r="EY30" s="128"/>
      <c r="EZ30" s="128"/>
      <c r="FA30" s="128"/>
      <c r="FB30" s="128"/>
      <c r="FC30" s="128"/>
      <c r="FD30" s="128"/>
      <c r="FE30" s="129"/>
    </row>
    <row r="31" spans="1:161" s="16" customFormat="1" ht="31.5" customHeight="1">
      <c r="A31" s="27" t="s">
        <v>37</v>
      </c>
      <c r="B31" s="28"/>
      <c r="C31" s="28"/>
      <c r="D31" s="28"/>
      <c r="E31" s="28"/>
      <c r="F31" s="28"/>
      <c r="G31" s="28"/>
      <c r="H31" s="29"/>
      <c r="I31" s="19"/>
      <c r="J31" s="30" t="s">
        <v>80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1"/>
      <c r="AQ31" s="27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9"/>
      <c r="BE31" s="27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9"/>
      <c r="BS31" s="32" t="s">
        <v>67</v>
      </c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40"/>
      <c r="CG31" s="32" t="s">
        <v>67</v>
      </c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40"/>
      <c r="CU31" s="38" t="s">
        <v>67</v>
      </c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40"/>
      <c r="DI31" s="21" t="s">
        <v>67</v>
      </c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3"/>
      <c r="DY31" s="21" t="s">
        <v>67</v>
      </c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3"/>
      <c r="EO31" s="21" t="s">
        <v>67</v>
      </c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3"/>
    </row>
    <row r="32" spans="1:161" s="16" customFormat="1" ht="31.5" customHeight="1">
      <c r="A32" s="27" t="s">
        <v>57</v>
      </c>
      <c r="B32" s="28"/>
      <c r="C32" s="28"/>
      <c r="D32" s="28"/>
      <c r="E32" s="28"/>
      <c r="F32" s="28"/>
      <c r="G32" s="28"/>
      <c r="H32" s="29"/>
      <c r="I32" s="19"/>
      <c r="J32" s="30" t="s">
        <v>81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1"/>
      <c r="AQ32" s="27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9"/>
      <c r="BE32" s="27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9"/>
      <c r="BS32" s="32">
        <f>CG32</f>
        <v>1676.9450000000002</v>
      </c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40"/>
      <c r="CG32" s="32">
        <f>'[3]Оборудование'!$I$18+'[3]Оборудование'!$I$21+'[3]Оборудование'!$I$22+'[3]Оборудование'!$I$23</f>
        <v>1676.9450000000002</v>
      </c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40"/>
      <c r="CU32" s="38" t="s">
        <v>44</v>
      </c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40"/>
      <c r="DI32" s="21" t="s">
        <v>67</v>
      </c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3"/>
      <c r="DY32" s="21" t="s">
        <v>67</v>
      </c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3"/>
      <c r="EO32" s="21" t="s">
        <v>67</v>
      </c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3"/>
    </row>
    <row r="33" spans="1:161" s="16" customFormat="1" ht="28.5" customHeight="1">
      <c r="A33" s="27" t="s">
        <v>58</v>
      </c>
      <c r="B33" s="28"/>
      <c r="C33" s="28"/>
      <c r="D33" s="28"/>
      <c r="E33" s="28"/>
      <c r="F33" s="28"/>
      <c r="G33" s="28"/>
      <c r="H33" s="29"/>
      <c r="I33" s="19"/>
      <c r="J33" s="30" t="s">
        <v>82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1"/>
      <c r="AQ33" s="27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9"/>
      <c r="BE33" s="27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9"/>
      <c r="BS33" s="32" t="s">
        <v>67</v>
      </c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40"/>
      <c r="CG33" s="32" t="s">
        <v>67</v>
      </c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40"/>
      <c r="CU33" s="38" t="s">
        <v>67</v>
      </c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40"/>
      <c r="DI33" s="21" t="s">
        <v>67</v>
      </c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3"/>
      <c r="DY33" s="21" t="s">
        <v>67</v>
      </c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3"/>
      <c r="EO33" s="21" t="s">
        <v>67</v>
      </c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3"/>
    </row>
    <row r="34" spans="1:161" s="16" customFormat="1" ht="27" customHeight="1">
      <c r="A34" s="27" t="s">
        <v>59</v>
      </c>
      <c r="B34" s="28"/>
      <c r="C34" s="28"/>
      <c r="D34" s="28"/>
      <c r="E34" s="28"/>
      <c r="F34" s="28"/>
      <c r="G34" s="28"/>
      <c r="H34" s="29"/>
      <c r="I34" s="19"/>
      <c r="J34" s="30" t="s">
        <v>45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1"/>
      <c r="AQ34" s="27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9"/>
      <c r="BE34" s="27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9"/>
      <c r="BS34" s="32" t="s">
        <v>67</v>
      </c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40"/>
      <c r="CG34" s="32" t="s">
        <v>67</v>
      </c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40"/>
      <c r="CU34" s="38" t="s">
        <v>67</v>
      </c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40"/>
      <c r="DI34" s="21" t="s">
        <v>67</v>
      </c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3"/>
      <c r="DY34" s="21" t="s">
        <v>67</v>
      </c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3"/>
      <c r="EO34" s="21" t="s">
        <v>67</v>
      </c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3"/>
    </row>
    <row r="35" spans="1:161" s="16" customFormat="1" ht="27" customHeight="1">
      <c r="A35" s="27" t="s">
        <v>65</v>
      </c>
      <c r="B35" s="28"/>
      <c r="C35" s="28"/>
      <c r="D35" s="28"/>
      <c r="E35" s="28"/>
      <c r="F35" s="28"/>
      <c r="G35" s="28"/>
      <c r="H35" s="29"/>
      <c r="I35" s="19"/>
      <c r="J35" s="30" t="s">
        <v>46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1"/>
      <c r="AQ35" s="27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9"/>
      <c r="BE35" s="27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9"/>
      <c r="BS35" s="32">
        <f>CG35</f>
        <v>350</v>
      </c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40"/>
      <c r="CG35" s="32">
        <f>'[3]Оборудование'!$I$67</f>
        <v>350</v>
      </c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40"/>
      <c r="CU35" s="38" t="s">
        <v>44</v>
      </c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40"/>
      <c r="DI35" s="21" t="s">
        <v>67</v>
      </c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3"/>
      <c r="DY35" s="21" t="s">
        <v>67</v>
      </c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3"/>
      <c r="EO35" s="21" t="s">
        <v>67</v>
      </c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3"/>
    </row>
    <row r="36" spans="1:161" s="16" customFormat="1" ht="27" customHeight="1">
      <c r="A36" s="27" t="s">
        <v>88</v>
      </c>
      <c r="B36" s="28"/>
      <c r="C36" s="28"/>
      <c r="D36" s="28"/>
      <c r="E36" s="28"/>
      <c r="F36" s="28"/>
      <c r="G36" s="28"/>
      <c r="H36" s="29"/>
      <c r="I36" s="19"/>
      <c r="J36" s="30" t="s">
        <v>47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1"/>
      <c r="AQ36" s="27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9"/>
      <c r="BE36" s="27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9"/>
      <c r="BS36" s="32">
        <f>CG36</f>
        <v>2346.25113</v>
      </c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40"/>
      <c r="CG36" s="32">
        <f>'[3]Оборудование'!$I$76+'[3]Оборудование'!$I$77</f>
        <v>2346.25113</v>
      </c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40"/>
      <c r="CU36" s="38" t="s">
        <v>44</v>
      </c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40"/>
      <c r="DI36" s="21" t="s">
        <v>67</v>
      </c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3"/>
      <c r="DY36" s="21" t="s">
        <v>67</v>
      </c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3"/>
      <c r="EO36" s="21" t="s">
        <v>67</v>
      </c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3"/>
    </row>
    <row r="37" spans="1:161" s="16" customFormat="1" ht="27" customHeight="1">
      <c r="A37" s="27" t="s">
        <v>112</v>
      </c>
      <c r="B37" s="28"/>
      <c r="C37" s="28"/>
      <c r="D37" s="28"/>
      <c r="E37" s="28"/>
      <c r="F37" s="28"/>
      <c r="G37" s="28"/>
      <c r="H37" s="29"/>
      <c r="I37" s="19"/>
      <c r="J37" s="30" t="s">
        <v>105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1"/>
      <c r="AQ37" s="27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9"/>
      <c r="BE37" s="27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9"/>
      <c r="BS37" s="32">
        <f>CG37</f>
        <v>282.67066</v>
      </c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40"/>
      <c r="CG37" s="32">
        <f>'[3]Оборудование'!$K$90+'[3]Оборудование'!$K$91+'[3]Оборудование'!$I$92</f>
        <v>282.67066</v>
      </c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40"/>
      <c r="CU37" s="38" t="s">
        <v>44</v>
      </c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40"/>
      <c r="DI37" s="21" t="s">
        <v>67</v>
      </c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3"/>
      <c r="DY37" s="21" t="s">
        <v>67</v>
      </c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3"/>
      <c r="EO37" s="21" t="s">
        <v>67</v>
      </c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3"/>
    </row>
    <row r="38" spans="1:161" s="18" customFormat="1" ht="25.5" customHeight="1">
      <c r="A38" s="48" t="s">
        <v>8</v>
      </c>
      <c r="B38" s="49"/>
      <c r="C38" s="49"/>
      <c r="D38" s="49"/>
      <c r="E38" s="49"/>
      <c r="F38" s="49"/>
      <c r="G38" s="49"/>
      <c r="H38" s="50"/>
      <c r="I38" s="17"/>
      <c r="J38" s="60" t="s">
        <v>38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1"/>
      <c r="AQ38" s="48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50"/>
      <c r="BE38" s="48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50"/>
      <c r="BS38" s="62">
        <v>0</v>
      </c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6"/>
      <c r="CG38" s="62">
        <v>0</v>
      </c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6"/>
      <c r="CU38" s="44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6"/>
      <c r="DI38" s="127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  <c r="DW38" s="128"/>
      <c r="DX38" s="129"/>
      <c r="DY38" s="127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28"/>
      <c r="EL38" s="128"/>
      <c r="EM38" s="128"/>
      <c r="EN38" s="129"/>
      <c r="EO38" s="127"/>
      <c r="EP38" s="128"/>
      <c r="EQ38" s="128"/>
      <c r="ER38" s="128"/>
      <c r="ES38" s="128"/>
      <c r="ET38" s="128"/>
      <c r="EU38" s="128"/>
      <c r="EV38" s="128"/>
      <c r="EW38" s="128"/>
      <c r="EX38" s="128"/>
      <c r="EY38" s="128"/>
      <c r="EZ38" s="128"/>
      <c r="FA38" s="128"/>
      <c r="FB38" s="128"/>
      <c r="FC38" s="128"/>
      <c r="FD38" s="128"/>
      <c r="FE38" s="129"/>
    </row>
    <row r="39" spans="1:161" s="18" customFormat="1" ht="25.5" customHeight="1">
      <c r="A39" s="48" t="s">
        <v>22</v>
      </c>
      <c r="B39" s="49"/>
      <c r="C39" s="49"/>
      <c r="D39" s="49"/>
      <c r="E39" s="49"/>
      <c r="F39" s="49"/>
      <c r="G39" s="49"/>
      <c r="H39" s="50"/>
      <c r="I39" s="17"/>
      <c r="J39" s="60" t="s">
        <v>39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1"/>
      <c r="AQ39" s="48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50"/>
      <c r="BE39" s="48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50"/>
      <c r="BS39" s="62">
        <f>BS40</f>
        <v>0</v>
      </c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6"/>
      <c r="CG39" s="62">
        <f>CG40</f>
        <v>0</v>
      </c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6"/>
      <c r="CU39" s="44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6"/>
      <c r="DI39" s="127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9"/>
      <c r="DY39" s="127"/>
      <c r="DZ39" s="128"/>
      <c r="EA39" s="128"/>
      <c r="EB39" s="128"/>
      <c r="EC39" s="128"/>
      <c r="ED39" s="128"/>
      <c r="EE39" s="128"/>
      <c r="EF39" s="128"/>
      <c r="EG39" s="128"/>
      <c r="EH39" s="128"/>
      <c r="EI39" s="128"/>
      <c r="EJ39" s="128"/>
      <c r="EK39" s="128"/>
      <c r="EL39" s="128"/>
      <c r="EM39" s="128"/>
      <c r="EN39" s="129"/>
      <c r="EO39" s="127"/>
      <c r="EP39" s="128"/>
      <c r="EQ39" s="128"/>
      <c r="ER39" s="128"/>
      <c r="ES39" s="128"/>
      <c r="ET39" s="128"/>
      <c r="EU39" s="128"/>
      <c r="EV39" s="128"/>
      <c r="EW39" s="128"/>
      <c r="EX39" s="128"/>
      <c r="EY39" s="128"/>
      <c r="EZ39" s="128"/>
      <c r="FA39" s="128"/>
      <c r="FB39" s="128"/>
      <c r="FC39" s="128"/>
      <c r="FD39" s="128"/>
      <c r="FE39" s="129"/>
    </row>
    <row r="40" spans="1:161" s="16" customFormat="1" ht="24.75" customHeight="1">
      <c r="A40" s="27" t="s">
        <v>40</v>
      </c>
      <c r="B40" s="28"/>
      <c r="C40" s="28"/>
      <c r="D40" s="28"/>
      <c r="E40" s="28"/>
      <c r="F40" s="28"/>
      <c r="G40" s="28"/>
      <c r="H40" s="29"/>
      <c r="I40" s="19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1"/>
      <c r="AQ40" s="27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9"/>
      <c r="BE40" s="27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9"/>
      <c r="BS40" s="32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40"/>
      <c r="CG40" s="32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40"/>
      <c r="CU40" s="38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40"/>
      <c r="DI40" s="21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3"/>
      <c r="DY40" s="21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3"/>
      <c r="EO40" s="21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3"/>
    </row>
  </sheetData>
  <sheetProtection/>
  <mergeCells count="327">
    <mergeCell ref="CU15:DH15"/>
    <mergeCell ref="DI15:DX15"/>
    <mergeCell ref="DY15:EN15"/>
    <mergeCell ref="EO15:FE15"/>
    <mergeCell ref="CU21:DH21"/>
    <mergeCell ref="DI21:DX21"/>
    <mergeCell ref="DY21:EN21"/>
    <mergeCell ref="EO21:FE21"/>
    <mergeCell ref="A15:H15"/>
    <mergeCell ref="J15:AP15"/>
    <mergeCell ref="AQ15:BD15"/>
    <mergeCell ref="BE15:BR15"/>
    <mergeCell ref="BS15:CF15"/>
    <mergeCell ref="CG15:CT15"/>
    <mergeCell ref="A21:H21"/>
    <mergeCell ref="J21:AP21"/>
    <mergeCell ref="AQ21:BD21"/>
    <mergeCell ref="BE21:BR21"/>
    <mergeCell ref="BS21:CF21"/>
    <mergeCell ref="CG21:CT21"/>
    <mergeCell ref="DY22:EN22"/>
    <mergeCell ref="EO22:FE22"/>
    <mergeCell ref="A31:H31"/>
    <mergeCell ref="J31:AP31"/>
    <mergeCell ref="AQ31:BD31"/>
    <mergeCell ref="BE31:BR31"/>
    <mergeCell ref="BS31:CF31"/>
    <mergeCell ref="CG31:CT31"/>
    <mergeCell ref="CU31:DH31"/>
    <mergeCell ref="DI29:DX29"/>
    <mergeCell ref="CU19:DH19"/>
    <mergeCell ref="DI19:DX19"/>
    <mergeCell ref="DY19:EN19"/>
    <mergeCell ref="EO19:FE19"/>
    <mergeCell ref="A22:H22"/>
    <mergeCell ref="J22:AP22"/>
    <mergeCell ref="AQ22:BD22"/>
    <mergeCell ref="BE22:BR22"/>
    <mergeCell ref="BS22:CF22"/>
    <mergeCell ref="CG22:CT22"/>
    <mergeCell ref="CG35:CT35"/>
    <mergeCell ref="A19:H19"/>
    <mergeCell ref="J19:AP19"/>
    <mergeCell ref="AQ19:BD19"/>
    <mergeCell ref="BE19:BR19"/>
    <mergeCell ref="BS19:CF19"/>
    <mergeCell ref="CG19:CT19"/>
    <mergeCell ref="A29:H29"/>
    <mergeCell ref="J29:AP29"/>
    <mergeCell ref="AQ29:BD29"/>
    <mergeCell ref="DI35:DX35"/>
    <mergeCell ref="DY35:EN35"/>
    <mergeCell ref="EO35:FE35"/>
    <mergeCell ref="CG34:CT34"/>
    <mergeCell ref="BS34:CF34"/>
    <mergeCell ref="A35:H35"/>
    <mergeCell ref="J35:AP35"/>
    <mergeCell ref="AQ35:BD35"/>
    <mergeCell ref="BE35:BR35"/>
    <mergeCell ref="BS35:CF35"/>
    <mergeCell ref="A16:H16"/>
    <mergeCell ref="J16:AP16"/>
    <mergeCell ref="AQ16:BD16"/>
    <mergeCell ref="BE16:BR16"/>
    <mergeCell ref="BS16:CF16"/>
    <mergeCell ref="BE34:BR34"/>
    <mergeCell ref="AQ34:BD34"/>
    <mergeCell ref="BE29:BR29"/>
    <mergeCell ref="BS29:CF29"/>
    <mergeCell ref="A25:H25"/>
    <mergeCell ref="CU35:DH35"/>
    <mergeCell ref="CU16:DH16"/>
    <mergeCell ref="DI16:DX16"/>
    <mergeCell ref="DI40:DX40"/>
    <mergeCell ref="DY16:EN16"/>
    <mergeCell ref="EO40:FE40"/>
    <mergeCell ref="DY39:EN39"/>
    <mergeCell ref="EO39:FE39"/>
    <mergeCell ref="DI38:DX38"/>
    <mergeCell ref="CU39:DH39"/>
    <mergeCell ref="EO16:FE16"/>
    <mergeCell ref="DY40:EN40"/>
    <mergeCell ref="A40:H40"/>
    <mergeCell ref="J40:AP40"/>
    <mergeCell ref="AQ40:BD40"/>
    <mergeCell ref="BE40:BR40"/>
    <mergeCell ref="BS40:CF40"/>
    <mergeCell ref="CG40:CT40"/>
    <mergeCell ref="CU40:DH40"/>
    <mergeCell ref="A39:H39"/>
    <mergeCell ref="J39:AP39"/>
    <mergeCell ref="AQ39:BD39"/>
    <mergeCell ref="BE39:BR39"/>
    <mergeCell ref="BS39:CF39"/>
    <mergeCell ref="CG39:CT39"/>
    <mergeCell ref="DI39:DX39"/>
    <mergeCell ref="DY38:EN38"/>
    <mergeCell ref="EO38:FE38"/>
    <mergeCell ref="A38:H38"/>
    <mergeCell ref="J38:AP38"/>
    <mergeCell ref="AQ38:BD38"/>
    <mergeCell ref="BE38:BR38"/>
    <mergeCell ref="BS38:CF38"/>
    <mergeCell ref="CG38:CT38"/>
    <mergeCell ref="CU38:DH38"/>
    <mergeCell ref="EO33:FE33"/>
    <mergeCell ref="A36:H36"/>
    <mergeCell ref="J36:AP36"/>
    <mergeCell ref="AQ36:BD36"/>
    <mergeCell ref="BE36:BR36"/>
    <mergeCell ref="BS36:CF36"/>
    <mergeCell ref="CG36:CT36"/>
    <mergeCell ref="CU36:DH36"/>
    <mergeCell ref="DI36:DX36"/>
    <mergeCell ref="EO36:FE36"/>
    <mergeCell ref="DY36:EN36"/>
    <mergeCell ref="EO32:FE32"/>
    <mergeCell ref="A33:H33"/>
    <mergeCell ref="J33:AP33"/>
    <mergeCell ref="AQ33:BD33"/>
    <mergeCell ref="BE33:BR33"/>
    <mergeCell ref="BS33:CF33"/>
    <mergeCell ref="CG33:CT33"/>
    <mergeCell ref="CU33:DH33"/>
    <mergeCell ref="DI33:DX33"/>
    <mergeCell ref="DY33:EN33"/>
    <mergeCell ref="EO30:FE30"/>
    <mergeCell ref="A32:H32"/>
    <mergeCell ref="J32:AP32"/>
    <mergeCell ref="AQ32:BD32"/>
    <mergeCell ref="BE32:BR32"/>
    <mergeCell ref="BS32:CF32"/>
    <mergeCell ref="CG32:CT32"/>
    <mergeCell ref="CU32:DH32"/>
    <mergeCell ref="DI32:DX32"/>
    <mergeCell ref="DY32:EN32"/>
    <mergeCell ref="A30:H30"/>
    <mergeCell ref="J30:AP30"/>
    <mergeCell ref="AQ30:BD30"/>
    <mergeCell ref="BE30:BR30"/>
    <mergeCell ref="BS30:CF30"/>
    <mergeCell ref="CG30:CT30"/>
    <mergeCell ref="CU30:DH30"/>
    <mergeCell ref="DY30:EN30"/>
    <mergeCell ref="DI30:DX30"/>
    <mergeCell ref="DY31:EN31"/>
    <mergeCell ref="EO29:FE29"/>
    <mergeCell ref="DI28:DX28"/>
    <mergeCell ref="EO28:FE28"/>
    <mergeCell ref="CU29:DH29"/>
    <mergeCell ref="DI31:DX31"/>
    <mergeCell ref="CG29:CT29"/>
    <mergeCell ref="DI27:DX27"/>
    <mergeCell ref="DY29:EN29"/>
    <mergeCell ref="EO27:FE27"/>
    <mergeCell ref="CU28:DH28"/>
    <mergeCell ref="A28:H28"/>
    <mergeCell ref="J28:AP28"/>
    <mergeCell ref="AQ28:BD28"/>
    <mergeCell ref="BE28:BR28"/>
    <mergeCell ref="BS28:CF28"/>
    <mergeCell ref="CG28:CT28"/>
    <mergeCell ref="DI26:DX26"/>
    <mergeCell ref="DY28:EN28"/>
    <mergeCell ref="EO26:FE26"/>
    <mergeCell ref="A27:H27"/>
    <mergeCell ref="J27:AP27"/>
    <mergeCell ref="AQ27:BD27"/>
    <mergeCell ref="BE27:BR27"/>
    <mergeCell ref="BS27:CF27"/>
    <mergeCell ref="CG27:CT27"/>
    <mergeCell ref="A26:H26"/>
    <mergeCell ref="J26:AP26"/>
    <mergeCell ref="AQ26:BD26"/>
    <mergeCell ref="BE26:BR26"/>
    <mergeCell ref="BS26:CF26"/>
    <mergeCell ref="CG26:CT26"/>
    <mergeCell ref="EO25:FE25"/>
    <mergeCell ref="DY27:EN27"/>
    <mergeCell ref="CU26:DH26"/>
    <mergeCell ref="CU27:DH27"/>
    <mergeCell ref="J25:AP25"/>
    <mergeCell ref="AQ25:BD25"/>
    <mergeCell ref="BE25:BR25"/>
    <mergeCell ref="BS25:CF25"/>
    <mergeCell ref="CG25:CT25"/>
    <mergeCell ref="CU25:DH25"/>
    <mergeCell ref="CU24:DH24"/>
    <mergeCell ref="DY34:EN34"/>
    <mergeCell ref="EO34:FE34"/>
    <mergeCell ref="EO24:FE24"/>
    <mergeCell ref="DI25:DX25"/>
    <mergeCell ref="DY25:EN25"/>
    <mergeCell ref="EO31:FE31"/>
    <mergeCell ref="CU34:DH34"/>
    <mergeCell ref="DI34:DX34"/>
    <mergeCell ref="DY26:EN26"/>
    <mergeCell ref="A24:H24"/>
    <mergeCell ref="J24:AP24"/>
    <mergeCell ref="AQ24:BD24"/>
    <mergeCell ref="BE24:BR24"/>
    <mergeCell ref="BS24:CF24"/>
    <mergeCell ref="CG24:CT24"/>
    <mergeCell ref="DI24:DX24"/>
    <mergeCell ref="DY24:EN24"/>
    <mergeCell ref="EO17:FE17"/>
    <mergeCell ref="J34:AP34"/>
    <mergeCell ref="A34:H34"/>
    <mergeCell ref="EO14:FE14"/>
    <mergeCell ref="A17:H17"/>
    <mergeCell ref="J17:AP17"/>
    <mergeCell ref="AQ17:BD17"/>
    <mergeCell ref="BE17:BR17"/>
    <mergeCell ref="BS17:CF17"/>
    <mergeCell ref="CG17:CT17"/>
    <mergeCell ref="CU17:DH17"/>
    <mergeCell ref="DI17:DX17"/>
    <mergeCell ref="DY17:EN17"/>
    <mergeCell ref="EO13:FE13"/>
    <mergeCell ref="CU14:DH14"/>
    <mergeCell ref="DI14:DX14"/>
    <mergeCell ref="DY14:EN14"/>
    <mergeCell ref="CG16:CT16"/>
    <mergeCell ref="A14:H14"/>
    <mergeCell ref="J14:AP14"/>
    <mergeCell ref="AQ14:BD14"/>
    <mergeCell ref="BE14:BR14"/>
    <mergeCell ref="BS14:CF14"/>
    <mergeCell ref="CG14:CT14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3:EN13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2:EN12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11:DX11"/>
    <mergeCell ref="DY11:EN11"/>
    <mergeCell ref="EO9:FE9"/>
    <mergeCell ref="A10:H10"/>
    <mergeCell ref="I10:AP10"/>
    <mergeCell ref="AQ10:BD10"/>
    <mergeCell ref="BE10:BR10"/>
    <mergeCell ref="BS10:CF10"/>
    <mergeCell ref="CG10:CT10"/>
    <mergeCell ref="CU10:DH10"/>
    <mergeCell ref="DI10:DX10"/>
    <mergeCell ref="DY10:EN10"/>
    <mergeCell ref="BE9:BR9"/>
    <mergeCell ref="BS9:CF9"/>
    <mergeCell ref="CG9:CT9"/>
    <mergeCell ref="CU9:DH9"/>
    <mergeCell ref="DI9:DX9"/>
    <mergeCell ref="DY9:EN9"/>
    <mergeCell ref="CB3:EG3"/>
    <mergeCell ref="CB4:EG4"/>
    <mergeCell ref="AQ5:AT5"/>
    <mergeCell ref="A8:H9"/>
    <mergeCell ref="I8:AP9"/>
    <mergeCell ref="AQ8:BR8"/>
    <mergeCell ref="BS8:DH8"/>
    <mergeCell ref="DI8:FE8"/>
    <mergeCell ref="AQ9:BD9"/>
    <mergeCell ref="A6:FE6"/>
    <mergeCell ref="A37:H37"/>
    <mergeCell ref="J37:AP37"/>
    <mergeCell ref="AQ37:BD37"/>
    <mergeCell ref="BE37:BR37"/>
    <mergeCell ref="BS37:CF37"/>
    <mergeCell ref="CG37:CT37"/>
    <mergeCell ref="CU37:DH37"/>
    <mergeCell ref="DI37:DX37"/>
    <mergeCell ref="DY37:EN37"/>
    <mergeCell ref="EO37:FE37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18:EN18"/>
    <mergeCell ref="EO18:FE18"/>
    <mergeCell ref="A20:H20"/>
    <mergeCell ref="J20:AP20"/>
    <mergeCell ref="AQ20:BD20"/>
    <mergeCell ref="BE20:BR20"/>
    <mergeCell ref="BS20:CF20"/>
    <mergeCell ref="CG20:CT20"/>
    <mergeCell ref="A23:H23"/>
    <mergeCell ref="J23:AP23"/>
    <mergeCell ref="AQ23:BD23"/>
    <mergeCell ref="BE23:BR23"/>
    <mergeCell ref="BS23:CF23"/>
    <mergeCell ref="CG23:CT23"/>
    <mergeCell ref="CU23:DH23"/>
    <mergeCell ref="DI23:DX23"/>
    <mergeCell ref="DY23:EN23"/>
    <mergeCell ref="EO23:FE23"/>
    <mergeCell ref="CU20:DH20"/>
    <mergeCell ref="DI20:DX20"/>
    <mergeCell ref="DY20:EN20"/>
    <mergeCell ref="EO20:FE20"/>
    <mergeCell ref="CU22:DH22"/>
    <mergeCell ref="DI22:DX2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U35"/>
  <sheetViews>
    <sheetView view="pageBreakPreview" zoomScaleSheetLayoutView="100" zoomScalePageLayoutView="0" workbookViewId="0" topLeftCell="A1">
      <selection activeCell="AA43" sqref="AA43"/>
    </sheetView>
  </sheetViews>
  <sheetFormatPr defaultColWidth="0.875" defaultRowHeight="12.75"/>
  <cols>
    <col min="1" max="111" width="0.875" style="11" customWidth="1"/>
    <col min="112" max="112" width="1.625" style="11" customWidth="1"/>
    <col min="113" max="171" width="0.875" style="11" customWidth="1"/>
    <col min="172" max="172" width="5.875" style="11" hidden="1" customWidth="1"/>
    <col min="173" max="176" width="0.875" style="11" customWidth="1"/>
    <col min="177" max="177" width="7.375" style="11" customWidth="1"/>
    <col min="178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67" t="s">
        <v>41</v>
      </c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</row>
    <row r="4" spans="80:137" s="8" customFormat="1" ht="11.25">
      <c r="CB4" s="68" t="s">
        <v>6</v>
      </c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</row>
    <row r="5" spans="42:47" s="13" customFormat="1" ht="15.75">
      <c r="AP5" s="15" t="s">
        <v>52</v>
      </c>
      <c r="AQ5" s="69" t="s">
        <v>101</v>
      </c>
      <c r="AR5" s="69"/>
      <c r="AS5" s="69"/>
      <c r="AT5" s="69"/>
      <c r="AU5" s="13" t="s">
        <v>26</v>
      </c>
    </row>
    <row r="6" spans="1:161" s="13" customFormat="1" ht="21.75" customHeight="1">
      <c r="A6" s="70" t="s">
        <v>50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</row>
    <row r="7" spans="1:161" s="13" customFormat="1" ht="21.75" customHeight="1">
      <c r="A7" s="70" t="s">
        <v>74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</row>
    <row r="9" spans="1:161" s="16" customFormat="1" ht="28.5" customHeight="1">
      <c r="A9" s="54" t="s">
        <v>9</v>
      </c>
      <c r="B9" s="55"/>
      <c r="C9" s="55"/>
      <c r="D9" s="55"/>
      <c r="E9" s="55"/>
      <c r="F9" s="55"/>
      <c r="G9" s="55"/>
      <c r="H9" s="56"/>
      <c r="I9" s="54" t="s">
        <v>10</v>
      </c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6"/>
      <c r="AQ9" s="24" t="s">
        <v>13</v>
      </c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6"/>
      <c r="BS9" s="24" t="s">
        <v>14</v>
      </c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6"/>
      <c r="DI9" s="24" t="s">
        <v>18</v>
      </c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6"/>
    </row>
    <row r="10" spans="1:161" s="16" customFormat="1" ht="66" customHeight="1">
      <c r="A10" s="57"/>
      <c r="B10" s="58"/>
      <c r="C10" s="58"/>
      <c r="D10" s="58"/>
      <c r="E10" s="58"/>
      <c r="F10" s="58"/>
      <c r="G10" s="58"/>
      <c r="H10" s="59"/>
      <c r="I10" s="57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9"/>
      <c r="AQ10" s="24" t="s">
        <v>11</v>
      </c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6"/>
      <c r="BE10" s="24" t="s">
        <v>12</v>
      </c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6"/>
      <c r="BS10" s="24" t="s">
        <v>15</v>
      </c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6"/>
      <c r="CG10" s="24" t="s">
        <v>16</v>
      </c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6"/>
      <c r="CU10" s="24" t="s">
        <v>17</v>
      </c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6"/>
      <c r="DI10" s="24" t="s">
        <v>19</v>
      </c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6"/>
      <c r="DY10" s="24" t="s">
        <v>20</v>
      </c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6"/>
      <c r="EO10" s="24" t="s">
        <v>21</v>
      </c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6"/>
    </row>
    <row r="11" spans="1:161" s="16" customFormat="1" ht="12.75">
      <c r="A11" s="51" t="s">
        <v>0</v>
      </c>
      <c r="B11" s="52"/>
      <c r="C11" s="52"/>
      <c r="D11" s="52"/>
      <c r="E11" s="52"/>
      <c r="F11" s="52"/>
      <c r="G11" s="52"/>
      <c r="H11" s="53"/>
      <c r="I11" s="51" t="s">
        <v>1</v>
      </c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3"/>
      <c r="AQ11" s="51" t="s">
        <v>2</v>
      </c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3"/>
      <c r="BE11" s="51" t="s">
        <v>3</v>
      </c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3"/>
      <c r="BS11" s="51" t="s">
        <v>4</v>
      </c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3"/>
      <c r="CG11" s="51" t="s">
        <v>5</v>
      </c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3"/>
      <c r="CU11" s="51" t="s">
        <v>8</v>
      </c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3"/>
      <c r="DI11" s="51" t="s">
        <v>22</v>
      </c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3"/>
      <c r="DY11" s="51" t="s">
        <v>23</v>
      </c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3"/>
      <c r="EO11" s="51" t="s">
        <v>24</v>
      </c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3"/>
    </row>
    <row r="12" spans="1:161" s="18" customFormat="1" ht="12.75">
      <c r="A12" s="48" t="s">
        <v>0</v>
      </c>
      <c r="B12" s="49"/>
      <c r="C12" s="49"/>
      <c r="D12" s="49"/>
      <c r="E12" s="49"/>
      <c r="F12" s="49"/>
      <c r="G12" s="49"/>
      <c r="H12" s="50"/>
      <c r="I12" s="17"/>
      <c r="J12" s="60" t="s">
        <v>27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1"/>
      <c r="AQ12" s="48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50"/>
      <c r="BE12" s="48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50"/>
      <c r="BS12" s="62">
        <f>BS13+BS24+BS33+BS34</f>
        <v>183757.56834</v>
      </c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6"/>
      <c r="CG12" s="62">
        <f>CG13+CG24+CG33+CG34</f>
        <v>131883.92031364</v>
      </c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6"/>
      <c r="CU12" s="44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6"/>
      <c r="DI12" s="44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6"/>
      <c r="DY12" s="44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6"/>
      <c r="EO12" s="44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6"/>
    </row>
    <row r="13" spans="1:161" s="18" customFormat="1" ht="38.25" customHeight="1">
      <c r="A13" s="48" t="s">
        <v>1</v>
      </c>
      <c r="B13" s="49"/>
      <c r="C13" s="49"/>
      <c r="D13" s="49"/>
      <c r="E13" s="49"/>
      <c r="F13" s="49"/>
      <c r="G13" s="49"/>
      <c r="H13" s="50"/>
      <c r="I13" s="17"/>
      <c r="J13" s="60" t="s">
        <v>28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1"/>
      <c r="AQ13" s="48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50"/>
      <c r="BE13" s="48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50"/>
      <c r="BS13" s="62">
        <f>BS15+BS18+BS22</f>
        <v>182077.43084</v>
      </c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6"/>
      <c r="CG13" s="62">
        <f>CG15+CG18+CG22</f>
        <v>130203.78281363999</v>
      </c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6"/>
      <c r="CU13" s="44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6"/>
      <c r="DI13" s="127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9"/>
      <c r="DY13" s="127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9"/>
      <c r="EO13" s="127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9"/>
    </row>
    <row r="14" spans="1:177" s="16" customFormat="1" ht="12.75">
      <c r="A14" s="27" t="s">
        <v>29</v>
      </c>
      <c r="B14" s="28"/>
      <c r="C14" s="28"/>
      <c r="D14" s="28"/>
      <c r="E14" s="28"/>
      <c r="F14" s="28"/>
      <c r="G14" s="28"/>
      <c r="H14" s="29"/>
      <c r="I14" s="19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1"/>
      <c r="AQ14" s="27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9"/>
      <c r="BE14" s="27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9"/>
      <c r="BS14" s="38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40"/>
      <c r="CG14" s="38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40"/>
      <c r="CU14" s="38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40"/>
      <c r="DI14" s="21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3"/>
      <c r="DY14" s="21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3"/>
      <c r="EO14" s="21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3"/>
      <c r="FU14" s="18"/>
    </row>
    <row r="15" spans="1:161" s="18" customFormat="1" ht="37.5" customHeight="1">
      <c r="A15" s="48" t="s">
        <v>2</v>
      </c>
      <c r="B15" s="49"/>
      <c r="C15" s="49"/>
      <c r="D15" s="49"/>
      <c r="E15" s="49"/>
      <c r="F15" s="49"/>
      <c r="G15" s="49"/>
      <c r="H15" s="50"/>
      <c r="I15" s="17"/>
      <c r="J15" s="60" t="s">
        <v>30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1"/>
      <c r="AQ15" s="48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50"/>
      <c r="BE15" s="48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50"/>
      <c r="BS15" s="62">
        <f>SUM(BS16:CF17)</f>
        <v>56953.954970000006</v>
      </c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4"/>
      <c r="CG15" s="62">
        <f>SUM(CG16:CT17)</f>
        <v>24678.411310000003</v>
      </c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4"/>
      <c r="CU15" s="41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3"/>
      <c r="DI15" s="127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9"/>
      <c r="DY15" s="127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9"/>
      <c r="EO15" s="127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9"/>
    </row>
    <row r="16" spans="1:177" s="16" customFormat="1" ht="75.75" customHeight="1">
      <c r="A16" s="27" t="s">
        <v>31</v>
      </c>
      <c r="B16" s="28"/>
      <c r="C16" s="28"/>
      <c r="D16" s="28"/>
      <c r="E16" s="28"/>
      <c r="F16" s="28"/>
      <c r="G16" s="28"/>
      <c r="H16" s="29"/>
      <c r="I16" s="19"/>
      <c r="J16" s="30" t="s">
        <v>89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1"/>
      <c r="AQ16" s="27" t="s">
        <v>79</v>
      </c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9"/>
      <c r="BE16" s="27" t="s">
        <v>90</v>
      </c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9"/>
      <c r="BS16" s="32">
        <f>'[3]Строительство'!$F$101</f>
        <v>55690.96000000001</v>
      </c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40"/>
      <c r="CG16" s="32">
        <f>'[3]Строительство'!$J$101</f>
        <v>23497.416340000003</v>
      </c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40"/>
      <c r="CU16" s="74" t="s">
        <v>91</v>
      </c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6"/>
      <c r="DI16" s="21">
        <v>15.224</v>
      </c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3"/>
      <c r="DY16" s="24" t="s">
        <v>92</v>
      </c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6"/>
      <c r="EO16" s="21">
        <v>3</v>
      </c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3"/>
      <c r="FU16" s="18"/>
    </row>
    <row r="17" spans="1:177" s="16" customFormat="1" ht="33" customHeight="1">
      <c r="A17" s="27" t="s">
        <v>55</v>
      </c>
      <c r="B17" s="28"/>
      <c r="C17" s="28"/>
      <c r="D17" s="28"/>
      <c r="E17" s="28"/>
      <c r="F17" s="28"/>
      <c r="G17" s="28"/>
      <c r="H17" s="29"/>
      <c r="I17" s="19"/>
      <c r="J17" s="30" t="s">
        <v>111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1"/>
      <c r="AQ17" s="27" t="s">
        <v>102</v>
      </c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9"/>
      <c r="BE17" s="27" t="s">
        <v>103</v>
      </c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9"/>
      <c r="BS17" s="32">
        <f>'[3]Строительство'!$F$409</f>
        <v>1262.99497</v>
      </c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40"/>
      <c r="CG17" s="32">
        <f>'[3]Строительство'!$J$409</f>
        <v>1180.99497</v>
      </c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40"/>
      <c r="CU17" s="38" t="s">
        <v>44</v>
      </c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40"/>
      <c r="DI17" s="21" t="s">
        <v>67</v>
      </c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3"/>
      <c r="DY17" s="21" t="s">
        <v>67</v>
      </c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3"/>
      <c r="EO17" s="21" t="s">
        <v>67</v>
      </c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3"/>
      <c r="FU17" s="18"/>
    </row>
    <row r="18" spans="1:161" s="18" customFormat="1" ht="12.75">
      <c r="A18" s="48" t="s">
        <v>3</v>
      </c>
      <c r="B18" s="49"/>
      <c r="C18" s="49"/>
      <c r="D18" s="49"/>
      <c r="E18" s="49"/>
      <c r="F18" s="49"/>
      <c r="G18" s="49"/>
      <c r="H18" s="50"/>
      <c r="I18" s="17"/>
      <c r="J18" s="60" t="s">
        <v>32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1"/>
      <c r="AQ18" s="48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50"/>
      <c r="BE18" s="48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50"/>
      <c r="BS18" s="62">
        <f>SUM(BS19:CF21)</f>
        <v>125123.47587</v>
      </c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6"/>
      <c r="CG18" s="62">
        <f>SUM(CG19:CT21)</f>
        <v>105525.37150364</v>
      </c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6"/>
      <c r="CU18" s="44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6"/>
      <c r="DI18" s="127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9"/>
      <c r="DY18" s="127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9"/>
      <c r="EO18" s="127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9"/>
    </row>
    <row r="19" spans="1:177" s="16" customFormat="1" ht="80.25" customHeight="1">
      <c r="A19" s="27" t="s">
        <v>33</v>
      </c>
      <c r="B19" s="28"/>
      <c r="C19" s="28"/>
      <c r="D19" s="28"/>
      <c r="E19" s="28"/>
      <c r="F19" s="28"/>
      <c r="G19" s="28"/>
      <c r="H19" s="29"/>
      <c r="I19" s="19"/>
      <c r="J19" s="30" t="s">
        <v>43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1"/>
      <c r="AQ19" s="27" t="s">
        <v>106</v>
      </c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9"/>
      <c r="BE19" s="27" t="s">
        <v>68</v>
      </c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9"/>
      <c r="BS19" s="32">
        <f>CG19</f>
        <v>102886.75587</v>
      </c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40"/>
      <c r="CG19" s="32">
        <f>'[3]ПИР будущих лет'!$I$127+'[3]ПИР будущих лет'!$I$135+'[3]ПИР будущих лет'!$I$143+'[3]ПИР будущих лет'!$I$151+'[3]ПИР будущих лет'!$I$159+'[3]ПИР будущих лет'!$I$167+'[3]ПИР будущих лет'!$I$175+'[3]ПИР будущих лет'!$I$183+'[3]ПИР будущих лет'!$I$191+'[3]ПИР будущих лет'!$I$199+'[3]ПИР будущих лет'!$I$207+'[3]ПИР будущих лет'!$I$215+'[3]ПИР будущих лет'!$I$223+'[3]ПИР будущих лет'!$I$231+'[3]Строительство'!$J$214+'[3]Строительство'!$J$230+'[3]Строительство'!$J$298</f>
        <v>102886.75587</v>
      </c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40"/>
      <c r="CU19" s="74" t="s">
        <v>72</v>
      </c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6"/>
      <c r="DI19" s="21" t="s">
        <v>67</v>
      </c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3"/>
      <c r="DY19" s="21" t="s">
        <v>67</v>
      </c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3"/>
      <c r="EO19" s="21" t="s">
        <v>67</v>
      </c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3"/>
      <c r="FU19" s="18"/>
    </row>
    <row r="20" spans="1:177" s="16" customFormat="1" ht="102" customHeight="1">
      <c r="A20" s="27" t="s">
        <v>56</v>
      </c>
      <c r="B20" s="28"/>
      <c r="C20" s="28"/>
      <c r="D20" s="28"/>
      <c r="E20" s="28"/>
      <c r="F20" s="28"/>
      <c r="G20" s="28"/>
      <c r="H20" s="29"/>
      <c r="I20" s="19"/>
      <c r="J20" s="30" t="s">
        <v>108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1"/>
      <c r="AQ20" s="27" t="s">
        <v>106</v>
      </c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9"/>
      <c r="BE20" s="27" t="s">
        <v>110</v>
      </c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9"/>
      <c r="BS20" s="32">
        <v>16231.2</v>
      </c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40"/>
      <c r="CG20" s="32">
        <f>'[3]ПИР будущих лет'!$I$71</f>
        <v>1726.9997500000004</v>
      </c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40"/>
      <c r="CU20" s="35" t="s">
        <v>91</v>
      </c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7"/>
      <c r="DI20" s="21">
        <v>3.8</v>
      </c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3"/>
      <c r="DY20" s="24" t="s">
        <v>143</v>
      </c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6"/>
      <c r="EO20" s="21" t="s">
        <v>67</v>
      </c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3"/>
      <c r="FU20" s="18"/>
    </row>
    <row r="21" spans="1:177" s="16" customFormat="1" ht="102" customHeight="1">
      <c r="A21" s="27" t="s">
        <v>107</v>
      </c>
      <c r="B21" s="28"/>
      <c r="C21" s="28"/>
      <c r="D21" s="28"/>
      <c r="E21" s="28"/>
      <c r="F21" s="28"/>
      <c r="G21" s="28"/>
      <c r="H21" s="29"/>
      <c r="I21" s="19"/>
      <c r="J21" s="30" t="s">
        <v>109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1"/>
      <c r="AQ21" s="27" t="s">
        <v>106</v>
      </c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9"/>
      <c r="BE21" s="27" t="s">
        <v>78</v>
      </c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9"/>
      <c r="BS21" s="32">
        <v>6005.52</v>
      </c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40"/>
      <c r="CG21" s="32">
        <f>'[3]ПИР будущих лет'!$I$79</f>
        <v>911.61588364</v>
      </c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40"/>
      <c r="CU21" s="35" t="s">
        <v>91</v>
      </c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7"/>
      <c r="DI21" s="21">
        <v>1.216</v>
      </c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3"/>
      <c r="DY21" s="24" t="s">
        <v>144</v>
      </c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6"/>
      <c r="EO21" s="21" t="s">
        <v>67</v>
      </c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3"/>
      <c r="FU21" s="18"/>
    </row>
    <row r="22" spans="1:161" s="18" customFormat="1" ht="29.25" customHeight="1">
      <c r="A22" s="48" t="s">
        <v>4</v>
      </c>
      <c r="B22" s="49"/>
      <c r="C22" s="49"/>
      <c r="D22" s="49"/>
      <c r="E22" s="49"/>
      <c r="F22" s="49"/>
      <c r="G22" s="49"/>
      <c r="H22" s="50"/>
      <c r="I22" s="17"/>
      <c r="J22" s="60" t="s">
        <v>34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1"/>
      <c r="AQ22" s="48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50"/>
      <c r="BE22" s="48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50"/>
      <c r="BS22" s="62">
        <f>SUM(BS23:CF23)</f>
        <v>0</v>
      </c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6"/>
      <c r="CG22" s="62">
        <f>SUM(CG23:CT23)</f>
        <v>0</v>
      </c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6"/>
      <c r="CU22" s="62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6"/>
      <c r="DI22" s="127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9"/>
      <c r="DY22" s="127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9"/>
      <c r="EO22" s="127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9"/>
    </row>
    <row r="23" spans="1:177" s="16" customFormat="1" ht="26.25" customHeight="1">
      <c r="A23" s="27" t="s">
        <v>35</v>
      </c>
      <c r="B23" s="28"/>
      <c r="C23" s="28"/>
      <c r="D23" s="28"/>
      <c r="E23" s="28"/>
      <c r="F23" s="28"/>
      <c r="G23" s="28"/>
      <c r="H23" s="29"/>
      <c r="I23" s="19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1"/>
      <c r="AQ23" s="27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9"/>
      <c r="BE23" s="27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9"/>
      <c r="BS23" s="32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40"/>
      <c r="CG23" s="32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40"/>
      <c r="CU23" s="38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40"/>
      <c r="DI23" s="21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3"/>
      <c r="DY23" s="24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6"/>
      <c r="EO23" s="21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3"/>
      <c r="FU23" s="18"/>
    </row>
    <row r="24" spans="1:161" s="18" customFormat="1" ht="38.25" customHeight="1">
      <c r="A24" s="48" t="s">
        <v>5</v>
      </c>
      <c r="B24" s="49"/>
      <c r="C24" s="49"/>
      <c r="D24" s="49"/>
      <c r="E24" s="49"/>
      <c r="F24" s="49"/>
      <c r="G24" s="49"/>
      <c r="H24" s="50"/>
      <c r="I24" s="17"/>
      <c r="J24" s="60" t="s">
        <v>36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1"/>
      <c r="AQ24" s="48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50"/>
      <c r="BE24" s="48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50"/>
      <c r="BS24" s="62">
        <f>SUM(BS25:CF32)</f>
        <v>1680.1375000000003</v>
      </c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6"/>
      <c r="CG24" s="62">
        <f>SUM(CG25:CT32)</f>
        <v>1680.1375000000003</v>
      </c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6"/>
      <c r="CU24" s="44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6"/>
      <c r="DI24" s="127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9"/>
      <c r="DY24" s="127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9"/>
      <c r="EO24" s="127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9"/>
    </row>
    <row r="25" spans="1:177" s="16" customFormat="1" ht="31.5" customHeight="1">
      <c r="A25" s="27" t="s">
        <v>37</v>
      </c>
      <c r="B25" s="28"/>
      <c r="C25" s="28"/>
      <c r="D25" s="28"/>
      <c r="E25" s="28"/>
      <c r="F25" s="28"/>
      <c r="G25" s="28"/>
      <c r="H25" s="29"/>
      <c r="I25" s="19"/>
      <c r="J25" s="30" t="s">
        <v>80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1"/>
      <c r="AQ25" s="27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9"/>
      <c r="BE25" s="27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9"/>
      <c r="BS25" s="32" t="s">
        <v>67</v>
      </c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40"/>
      <c r="CG25" s="32" t="s">
        <v>67</v>
      </c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40"/>
      <c r="CU25" s="74" t="s">
        <v>67</v>
      </c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6"/>
      <c r="DI25" s="21" t="s">
        <v>67</v>
      </c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3"/>
      <c r="DY25" s="21" t="s">
        <v>67</v>
      </c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3"/>
      <c r="EO25" s="21" t="s">
        <v>67</v>
      </c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3"/>
      <c r="FP25" s="16" t="e">
        <f>CG25/$CG$12*100</f>
        <v>#VALUE!</v>
      </c>
      <c r="FU25" s="18"/>
    </row>
    <row r="26" spans="1:177" s="16" customFormat="1" ht="31.5" customHeight="1">
      <c r="A26" s="27" t="s">
        <v>57</v>
      </c>
      <c r="B26" s="28"/>
      <c r="C26" s="28"/>
      <c r="D26" s="28"/>
      <c r="E26" s="28"/>
      <c r="F26" s="28"/>
      <c r="G26" s="28"/>
      <c r="H26" s="29"/>
      <c r="I26" s="19"/>
      <c r="J26" s="30" t="s">
        <v>81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1"/>
      <c r="AQ26" s="27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9"/>
      <c r="BE26" s="27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9"/>
      <c r="BS26" s="32" t="s">
        <v>67</v>
      </c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40"/>
      <c r="CG26" s="32" t="s">
        <v>67</v>
      </c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40"/>
      <c r="CU26" s="74" t="s">
        <v>67</v>
      </c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6"/>
      <c r="DI26" s="21" t="s">
        <v>67</v>
      </c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3"/>
      <c r="DY26" s="21" t="s">
        <v>67</v>
      </c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3"/>
      <c r="EO26" s="21" t="s">
        <v>67</v>
      </c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3"/>
      <c r="FP26" s="16" t="e">
        <f aca="true" t="shared" si="0" ref="FP26:FP32">CG26/$CG$12*100</f>
        <v>#VALUE!</v>
      </c>
      <c r="FU26" s="18"/>
    </row>
    <row r="27" spans="1:177" s="16" customFormat="1" ht="31.5" customHeight="1">
      <c r="A27" s="27" t="s">
        <v>58</v>
      </c>
      <c r="B27" s="28"/>
      <c r="C27" s="28"/>
      <c r="D27" s="28"/>
      <c r="E27" s="28"/>
      <c r="F27" s="28"/>
      <c r="G27" s="28"/>
      <c r="H27" s="29"/>
      <c r="I27" s="19"/>
      <c r="J27" s="30" t="s">
        <v>82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1"/>
      <c r="AQ27" s="27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9"/>
      <c r="BE27" s="27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9"/>
      <c r="BS27" s="32">
        <f>CG27</f>
        <v>741.583</v>
      </c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40"/>
      <c r="CG27" s="32">
        <f>'[3]Оборудование'!$I$32</f>
        <v>741.583</v>
      </c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40"/>
      <c r="CU27" s="74" t="s">
        <v>44</v>
      </c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6"/>
      <c r="DI27" s="21" t="s">
        <v>67</v>
      </c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3"/>
      <c r="DY27" s="21" t="s">
        <v>67</v>
      </c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3"/>
      <c r="EO27" s="21" t="s">
        <v>67</v>
      </c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3"/>
      <c r="FP27" s="16">
        <f t="shared" si="0"/>
        <v>0.5622997847170473</v>
      </c>
      <c r="FU27" s="18"/>
    </row>
    <row r="28" spans="1:177" s="16" customFormat="1" ht="39" customHeight="1">
      <c r="A28" s="27" t="s">
        <v>59</v>
      </c>
      <c r="B28" s="28"/>
      <c r="C28" s="28"/>
      <c r="D28" s="28"/>
      <c r="E28" s="28"/>
      <c r="F28" s="28"/>
      <c r="G28" s="28"/>
      <c r="H28" s="29"/>
      <c r="I28" s="19"/>
      <c r="J28" s="30" t="s">
        <v>45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1"/>
      <c r="AQ28" s="27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9"/>
      <c r="BE28" s="27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9"/>
      <c r="BS28" s="32" t="s">
        <v>67</v>
      </c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40"/>
      <c r="CG28" s="32" t="s">
        <v>67</v>
      </c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40"/>
      <c r="CU28" s="74" t="s">
        <v>67</v>
      </c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6"/>
      <c r="DI28" s="21" t="s">
        <v>67</v>
      </c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3"/>
      <c r="DY28" s="21" t="s">
        <v>67</v>
      </c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3"/>
      <c r="EO28" s="21" t="s">
        <v>67</v>
      </c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3"/>
      <c r="FP28" s="16" t="e">
        <f t="shared" si="0"/>
        <v>#VALUE!</v>
      </c>
      <c r="FU28" s="18"/>
    </row>
    <row r="29" spans="1:177" s="16" customFormat="1" ht="31.5" customHeight="1">
      <c r="A29" s="27" t="s">
        <v>60</v>
      </c>
      <c r="B29" s="28"/>
      <c r="C29" s="28"/>
      <c r="D29" s="28"/>
      <c r="E29" s="28"/>
      <c r="F29" s="28"/>
      <c r="G29" s="28"/>
      <c r="H29" s="29"/>
      <c r="I29" s="19"/>
      <c r="J29" s="30" t="s">
        <v>54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1"/>
      <c r="AQ29" s="27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9"/>
      <c r="BE29" s="27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9"/>
      <c r="BS29" s="32" t="s">
        <v>67</v>
      </c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40"/>
      <c r="CG29" s="32" t="s">
        <v>67</v>
      </c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40"/>
      <c r="CU29" s="74" t="s">
        <v>67</v>
      </c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6"/>
      <c r="DI29" s="21" t="s">
        <v>67</v>
      </c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3"/>
      <c r="DY29" s="21" t="s">
        <v>67</v>
      </c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3"/>
      <c r="EO29" s="21" t="s">
        <v>67</v>
      </c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3"/>
      <c r="FP29" s="16" t="e">
        <f t="shared" si="0"/>
        <v>#VALUE!</v>
      </c>
      <c r="FU29" s="18"/>
    </row>
    <row r="30" spans="1:177" s="16" customFormat="1" ht="31.5" customHeight="1">
      <c r="A30" s="27" t="s">
        <v>65</v>
      </c>
      <c r="B30" s="28"/>
      <c r="C30" s="28"/>
      <c r="D30" s="28"/>
      <c r="E30" s="28"/>
      <c r="F30" s="28"/>
      <c r="G30" s="28"/>
      <c r="H30" s="29"/>
      <c r="I30" s="19"/>
      <c r="J30" s="30" t="s">
        <v>46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1"/>
      <c r="AQ30" s="27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9"/>
      <c r="BE30" s="27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9"/>
      <c r="BS30" s="32" t="s">
        <v>67</v>
      </c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40"/>
      <c r="CG30" s="32" t="s">
        <v>67</v>
      </c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40"/>
      <c r="CU30" s="74" t="s">
        <v>67</v>
      </c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6"/>
      <c r="DI30" s="21" t="s">
        <v>67</v>
      </c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3"/>
      <c r="DY30" s="21" t="s">
        <v>67</v>
      </c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3"/>
      <c r="EO30" s="21" t="s">
        <v>67</v>
      </c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3"/>
      <c r="FP30" s="16" t="e">
        <f t="shared" si="0"/>
        <v>#VALUE!</v>
      </c>
      <c r="FU30" s="18"/>
    </row>
    <row r="31" spans="1:177" s="16" customFormat="1" ht="37.5" customHeight="1">
      <c r="A31" s="27" t="s">
        <v>88</v>
      </c>
      <c r="B31" s="28"/>
      <c r="C31" s="28"/>
      <c r="D31" s="28"/>
      <c r="E31" s="28"/>
      <c r="F31" s="28"/>
      <c r="G31" s="28"/>
      <c r="H31" s="29"/>
      <c r="I31" s="19"/>
      <c r="J31" s="30" t="s">
        <v>105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1"/>
      <c r="AQ31" s="27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9"/>
      <c r="BE31" s="27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9"/>
      <c r="BS31" s="32">
        <f>CG31</f>
        <v>363.4845</v>
      </c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40"/>
      <c r="CG31" s="32">
        <f>'[3]Оборудование'!$K$89+'[3]Оборудование'!$K$91*3</f>
        <v>363.4845</v>
      </c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40"/>
      <c r="CU31" s="74" t="s">
        <v>44</v>
      </c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6"/>
      <c r="DI31" s="21" t="s">
        <v>67</v>
      </c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3"/>
      <c r="DY31" s="21" t="s">
        <v>67</v>
      </c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3"/>
      <c r="EO31" s="21" t="s">
        <v>67</v>
      </c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3"/>
      <c r="FP31" s="16">
        <f t="shared" si="0"/>
        <v>0.2756094140480345</v>
      </c>
      <c r="FU31" s="18"/>
    </row>
    <row r="32" spans="1:177" s="16" customFormat="1" ht="37.5" customHeight="1">
      <c r="A32" s="27" t="s">
        <v>112</v>
      </c>
      <c r="B32" s="28"/>
      <c r="C32" s="28"/>
      <c r="D32" s="28"/>
      <c r="E32" s="28"/>
      <c r="F32" s="28"/>
      <c r="G32" s="28"/>
      <c r="H32" s="29"/>
      <c r="I32" s="19"/>
      <c r="J32" s="30" t="s">
        <v>128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1"/>
      <c r="AQ32" s="27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9"/>
      <c r="BE32" s="27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9"/>
      <c r="BS32" s="32">
        <f>CG32</f>
        <v>575.07</v>
      </c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40"/>
      <c r="CG32" s="32">
        <f>'[3]Оборудование'!$I$100</f>
        <v>575.07</v>
      </c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40"/>
      <c r="CU32" s="74" t="s">
        <v>44</v>
      </c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6"/>
      <c r="DI32" s="21" t="s">
        <v>67</v>
      </c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3"/>
      <c r="DY32" s="21" t="s">
        <v>67</v>
      </c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3"/>
      <c r="EO32" s="21" t="s">
        <v>67</v>
      </c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3"/>
      <c r="FP32" s="16">
        <f t="shared" si="0"/>
        <v>0.43604254304269713</v>
      </c>
      <c r="FU32" s="18"/>
    </row>
    <row r="33" spans="1:161" s="18" customFormat="1" ht="25.5" customHeight="1">
      <c r="A33" s="48" t="s">
        <v>8</v>
      </c>
      <c r="B33" s="49"/>
      <c r="C33" s="49"/>
      <c r="D33" s="49"/>
      <c r="E33" s="49"/>
      <c r="F33" s="49"/>
      <c r="G33" s="49"/>
      <c r="H33" s="50"/>
      <c r="I33" s="17"/>
      <c r="J33" s="60" t="s">
        <v>38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1"/>
      <c r="AQ33" s="48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50"/>
      <c r="BE33" s="48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50"/>
      <c r="BS33" s="62">
        <v>0</v>
      </c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6"/>
      <c r="CG33" s="62">
        <v>0</v>
      </c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6"/>
      <c r="CU33" s="44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6"/>
      <c r="DI33" s="127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9"/>
      <c r="DY33" s="127"/>
      <c r="DZ33" s="128"/>
      <c r="EA33" s="128"/>
      <c r="EB33" s="128"/>
      <c r="EC33" s="128"/>
      <c r="ED33" s="128"/>
      <c r="EE33" s="128"/>
      <c r="EF33" s="128"/>
      <c r="EG33" s="128"/>
      <c r="EH33" s="128"/>
      <c r="EI33" s="128"/>
      <c r="EJ33" s="128"/>
      <c r="EK33" s="128"/>
      <c r="EL33" s="128"/>
      <c r="EM33" s="128"/>
      <c r="EN33" s="129"/>
      <c r="EO33" s="127"/>
      <c r="EP33" s="128"/>
      <c r="EQ33" s="128"/>
      <c r="ER33" s="128"/>
      <c r="ES33" s="128"/>
      <c r="ET33" s="128"/>
      <c r="EU33" s="128"/>
      <c r="EV33" s="128"/>
      <c r="EW33" s="128"/>
      <c r="EX33" s="128"/>
      <c r="EY33" s="128"/>
      <c r="EZ33" s="128"/>
      <c r="FA33" s="128"/>
      <c r="FB33" s="128"/>
      <c r="FC33" s="128"/>
      <c r="FD33" s="128"/>
      <c r="FE33" s="129"/>
    </row>
    <row r="34" spans="1:161" s="18" customFormat="1" ht="25.5" customHeight="1">
      <c r="A34" s="48" t="s">
        <v>22</v>
      </c>
      <c r="B34" s="49"/>
      <c r="C34" s="49"/>
      <c r="D34" s="49"/>
      <c r="E34" s="49"/>
      <c r="F34" s="49"/>
      <c r="G34" s="49"/>
      <c r="H34" s="50"/>
      <c r="I34" s="17"/>
      <c r="J34" s="60" t="s">
        <v>39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1"/>
      <c r="AQ34" s="48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50"/>
      <c r="BE34" s="48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50"/>
      <c r="BS34" s="62">
        <v>0</v>
      </c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6"/>
      <c r="CG34" s="62">
        <v>0</v>
      </c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6"/>
      <c r="CU34" s="44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6"/>
      <c r="DI34" s="127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9"/>
      <c r="DY34" s="127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28"/>
      <c r="EL34" s="128"/>
      <c r="EM34" s="128"/>
      <c r="EN34" s="129"/>
      <c r="EO34" s="127"/>
      <c r="EP34" s="128"/>
      <c r="EQ34" s="128"/>
      <c r="ER34" s="128"/>
      <c r="ES34" s="128"/>
      <c r="ET34" s="128"/>
      <c r="EU34" s="128"/>
      <c r="EV34" s="128"/>
      <c r="EW34" s="128"/>
      <c r="EX34" s="128"/>
      <c r="EY34" s="128"/>
      <c r="EZ34" s="128"/>
      <c r="FA34" s="128"/>
      <c r="FB34" s="128"/>
      <c r="FC34" s="128"/>
      <c r="FD34" s="128"/>
      <c r="FE34" s="129"/>
    </row>
    <row r="35" spans="1:161" s="16" customFormat="1" ht="28.5" customHeight="1">
      <c r="A35" s="27" t="s">
        <v>40</v>
      </c>
      <c r="B35" s="28"/>
      <c r="C35" s="28"/>
      <c r="D35" s="28"/>
      <c r="E35" s="28"/>
      <c r="F35" s="28"/>
      <c r="G35" s="28"/>
      <c r="H35" s="29"/>
      <c r="I35" s="19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1"/>
      <c r="AQ35" s="27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9"/>
      <c r="BE35" s="27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9"/>
      <c r="BS35" s="32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40"/>
      <c r="CG35" s="32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40"/>
      <c r="CU35" s="38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40"/>
      <c r="DI35" s="21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3"/>
      <c r="DY35" s="21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3"/>
      <c r="EO35" s="21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3"/>
    </row>
  </sheetData>
  <sheetProtection/>
  <mergeCells count="268">
    <mergeCell ref="CU35:DH35"/>
    <mergeCell ref="A23:H23"/>
    <mergeCell ref="J23:AP23"/>
    <mergeCell ref="A35:H35"/>
    <mergeCell ref="J35:AP35"/>
    <mergeCell ref="AQ35:BD35"/>
    <mergeCell ref="BE35:BR35"/>
    <mergeCell ref="BS35:CF35"/>
    <mergeCell ref="CG35:CT35"/>
    <mergeCell ref="AQ23:BD23"/>
    <mergeCell ref="BS23:CF23"/>
    <mergeCell ref="CG23:CT23"/>
    <mergeCell ref="EO27:FE27"/>
    <mergeCell ref="EO26:FE26"/>
    <mergeCell ref="CU27:DH27"/>
    <mergeCell ref="DI27:DX27"/>
    <mergeCell ref="DY27:EN27"/>
    <mergeCell ref="EO23:FE23"/>
    <mergeCell ref="CU24:DH24"/>
    <mergeCell ref="A27:H27"/>
    <mergeCell ref="J27:AP27"/>
    <mergeCell ref="AQ27:BD27"/>
    <mergeCell ref="BE27:BR27"/>
    <mergeCell ref="BS27:CF27"/>
    <mergeCell ref="CG27:CT27"/>
    <mergeCell ref="EO28:FE28"/>
    <mergeCell ref="A26:H26"/>
    <mergeCell ref="J26:AP26"/>
    <mergeCell ref="AQ26:BD26"/>
    <mergeCell ref="BE26:BR26"/>
    <mergeCell ref="BS26:CF26"/>
    <mergeCell ref="CG26:CT26"/>
    <mergeCell ref="CU26:DH26"/>
    <mergeCell ref="DI26:DX26"/>
    <mergeCell ref="DY26:EN26"/>
    <mergeCell ref="A28:H28"/>
    <mergeCell ref="J28:AP28"/>
    <mergeCell ref="AQ28:BD28"/>
    <mergeCell ref="BE28:BR28"/>
    <mergeCell ref="BS28:CF28"/>
    <mergeCell ref="CG28:CT28"/>
    <mergeCell ref="CU28:DH28"/>
    <mergeCell ref="DI28:DX28"/>
    <mergeCell ref="DY28:EN28"/>
    <mergeCell ref="A7:FE7"/>
    <mergeCell ref="CG19:CT19"/>
    <mergeCell ref="DI35:DX35"/>
    <mergeCell ref="DY35:EN35"/>
    <mergeCell ref="EO35:FE35"/>
    <mergeCell ref="A29:H29"/>
    <mergeCell ref="J29:AP29"/>
    <mergeCell ref="AQ29:BD29"/>
    <mergeCell ref="BE29:BR29"/>
    <mergeCell ref="BS29:CF29"/>
    <mergeCell ref="CG29:CT29"/>
    <mergeCell ref="CU29:DH29"/>
    <mergeCell ref="A16:H16"/>
    <mergeCell ref="J16:AP16"/>
    <mergeCell ref="AQ16:BD16"/>
    <mergeCell ref="BE16:BR16"/>
    <mergeCell ref="BS16:CF16"/>
    <mergeCell ref="CG16:CT16"/>
    <mergeCell ref="J24:AP24"/>
    <mergeCell ref="AQ24:BD24"/>
    <mergeCell ref="CU31:DH31"/>
    <mergeCell ref="DI31:DX31"/>
    <mergeCell ref="DY31:EN31"/>
    <mergeCell ref="BS30:CF30"/>
    <mergeCell ref="CG30:CT30"/>
    <mergeCell ref="DI24:DX24"/>
    <mergeCell ref="DY24:EN24"/>
    <mergeCell ref="EO31:FE31"/>
    <mergeCell ref="DI30:DX30"/>
    <mergeCell ref="DY30:EN30"/>
    <mergeCell ref="EO30:FE30"/>
    <mergeCell ref="CU34:DH34"/>
    <mergeCell ref="DI34:DX34"/>
    <mergeCell ref="DY34:EN34"/>
    <mergeCell ref="EO34:FE34"/>
    <mergeCell ref="CU30:DH30"/>
    <mergeCell ref="CU32:DH32"/>
    <mergeCell ref="A34:H34"/>
    <mergeCell ref="J34:AP34"/>
    <mergeCell ref="AQ34:BD34"/>
    <mergeCell ref="BE34:BR34"/>
    <mergeCell ref="BS34:CF34"/>
    <mergeCell ref="CG34:CT34"/>
    <mergeCell ref="J33:AP33"/>
    <mergeCell ref="AQ33:BD33"/>
    <mergeCell ref="BE33:BR33"/>
    <mergeCell ref="BS33:CF33"/>
    <mergeCell ref="CG33:CT33"/>
    <mergeCell ref="EO33:FE33"/>
    <mergeCell ref="DI33:DX33"/>
    <mergeCell ref="DY33:EN33"/>
    <mergeCell ref="CU33:DH33"/>
    <mergeCell ref="A33:H33"/>
    <mergeCell ref="EO24:FE24"/>
    <mergeCell ref="A30:H30"/>
    <mergeCell ref="J30:AP30"/>
    <mergeCell ref="AQ30:BD30"/>
    <mergeCell ref="BE30:BR30"/>
    <mergeCell ref="A24:H24"/>
    <mergeCell ref="BE24:BR24"/>
    <mergeCell ref="BS24:CF24"/>
    <mergeCell ref="CG24:CT24"/>
    <mergeCell ref="EO22:FE22"/>
    <mergeCell ref="CU22:DH22"/>
    <mergeCell ref="DI22:DX22"/>
    <mergeCell ref="CU23:DH23"/>
    <mergeCell ref="DI23:DX23"/>
    <mergeCell ref="DY23:EN23"/>
    <mergeCell ref="DY22:EN22"/>
    <mergeCell ref="BE25:BR25"/>
    <mergeCell ref="BS25:CF25"/>
    <mergeCell ref="CG25:CT25"/>
    <mergeCell ref="A22:H22"/>
    <mergeCell ref="J22:AP22"/>
    <mergeCell ref="AQ22:BD22"/>
    <mergeCell ref="BE22:BR22"/>
    <mergeCell ref="BS22:CF22"/>
    <mergeCell ref="CG22:CT22"/>
    <mergeCell ref="BE23:BR23"/>
    <mergeCell ref="EO25:FE25"/>
    <mergeCell ref="A31:H31"/>
    <mergeCell ref="J31:AP31"/>
    <mergeCell ref="AQ31:BD31"/>
    <mergeCell ref="BE31:BR31"/>
    <mergeCell ref="BS31:CF31"/>
    <mergeCell ref="CG31:CT31"/>
    <mergeCell ref="A25:H25"/>
    <mergeCell ref="J25:AP25"/>
    <mergeCell ref="AQ25:BD25"/>
    <mergeCell ref="DI29:DX29"/>
    <mergeCell ref="DY29:EN29"/>
    <mergeCell ref="EO29:FE29"/>
    <mergeCell ref="BE19:BR19"/>
    <mergeCell ref="BS19:CF19"/>
    <mergeCell ref="EO19:FE19"/>
    <mergeCell ref="DY20:EN20"/>
    <mergeCell ref="CU25:DH25"/>
    <mergeCell ref="DI25:DX25"/>
    <mergeCell ref="DY25:EN25"/>
    <mergeCell ref="EO18:FE18"/>
    <mergeCell ref="A18:H18"/>
    <mergeCell ref="J18:AP18"/>
    <mergeCell ref="AQ18:BD18"/>
    <mergeCell ref="BE18:BR18"/>
    <mergeCell ref="BS18:CF18"/>
    <mergeCell ref="CU18:DH18"/>
    <mergeCell ref="DI18:DX18"/>
    <mergeCell ref="DY18:EN18"/>
    <mergeCell ref="A19:H19"/>
    <mergeCell ref="J19:AP19"/>
    <mergeCell ref="AQ19:BD19"/>
    <mergeCell ref="EO15:FE15"/>
    <mergeCell ref="CU19:DH19"/>
    <mergeCell ref="DI19:DX19"/>
    <mergeCell ref="DY19:EN19"/>
    <mergeCell ref="DI16:DX16"/>
    <mergeCell ref="CU16:DH16"/>
    <mergeCell ref="CG18:CT18"/>
    <mergeCell ref="DY16:EN16"/>
    <mergeCell ref="EO16:FE16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5:EN15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4:EN14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3:EN13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EO10:FE10"/>
    <mergeCell ref="A11:H11"/>
    <mergeCell ref="I11:AP11"/>
    <mergeCell ref="AQ11:BD11"/>
    <mergeCell ref="BE11:BR11"/>
    <mergeCell ref="BS11:CF11"/>
    <mergeCell ref="CU10:DH10"/>
    <mergeCell ref="DI10:DX10"/>
    <mergeCell ref="DY10:EN10"/>
    <mergeCell ref="BS10:CF10"/>
    <mergeCell ref="DI12:DX12"/>
    <mergeCell ref="DY12:EN12"/>
    <mergeCell ref="BS9:DH9"/>
    <mergeCell ref="DI9:FE9"/>
    <mergeCell ref="AQ10:BD10"/>
    <mergeCell ref="CG11:CT11"/>
    <mergeCell ref="CU11:DH11"/>
    <mergeCell ref="DI11:DX11"/>
    <mergeCell ref="DY11:EN11"/>
    <mergeCell ref="BE10:BR10"/>
    <mergeCell ref="CG10:CT10"/>
    <mergeCell ref="BE20:BR20"/>
    <mergeCell ref="BS20:CF20"/>
    <mergeCell ref="CG20:CT20"/>
    <mergeCell ref="A6:FE6"/>
    <mergeCell ref="CB3:EG3"/>
    <mergeCell ref="CB4:EG4"/>
    <mergeCell ref="AQ5:AT5"/>
    <mergeCell ref="A9:H10"/>
    <mergeCell ref="I9:AP10"/>
    <mergeCell ref="AQ9:BR9"/>
    <mergeCell ref="EO20:FE20"/>
    <mergeCell ref="A21:H21"/>
    <mergeCell ref="J21:AP21"/>
    <mergeCell ref="AQ21:BD21"/>
    <mergeCell ref="BE21:BR21"/>
    <mergeCell ref="BS21:CF21"/>
    <mergeCell ref="CG21:CT21"/>
    <mergeCell ref="A20:H20"/>
    <mergeCell ref="J20:AP20"/>
    <mergeCell ref="AQ20:BD20"/>
    <mergeCell ref="EO21:FE21"/>
    <mergeCell ref="A17:H17"/>
    <mergeCell ref="J17:AP17"/>
    <mergeCell ref="AQ17:BD17"/>
    <mergeCell ref="BE17:BR17"/>
    <mergeCell ref="BS17:CF17"/>
    <mergeCell ref="CG17:CT17"/>
    <mergeCell ref="CU20:DH20"/>
    <mergeCell ref="DI20:DX20"/>
    <mergeCell ref="A32:H32"/>
    <mergeCell ref="J32:AP32"/>
    <mergeCell ref="AQ32:BD32"/>
    <mergeCell ref="BE32:BR32"/>
    <mergeCell ref="BS32:CF32"/>
    <mergeCell ref="CG32:CT32"/>
    <mergeCell ref="DI32:DX32"/>
    <mergeCell ref="DY32:EN32"/>
    <mergeCell ref="EO32:FE32"/>
    <mergeCell ref="CU17:DH17"/>
    <mergeCell ref="DI17:DX17"/>
    <mergeCell ref="DY17:EN17"/>
    <mergeCell ref="EO17:FE17"/>
    <mergeCell ref="CU21:DH21"/>
    <mergeCell ref="DI21:DX21"/>
    <mergeCell ref="DY21:EN2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1">
      <selection activeCell="DI27" sqref="DI27"/>
    </sheetView>
  </sheetViews>
  <sheetFormatPr defaultColWidth="0.875" defaultRowHeight="12.75"/>
  <cols>
    <col min="1" max="111" width="0.875" style="11" customWidth="1"/>
    <col min="112" max="112" width="1.75390625" style="11" customWidth="1"/>
    <col min="113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67" t="s">
        <v>41</v>
      </c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</row>
    <row r="4" spans="80:137" s="8" customFormat="1" ht="11.25">
      <c r="CB4" s="68" t="s">
        <v>6</v>
      </c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</row>
    <row r="5" spans="42:47" s="13" customFormat="1" ht="15.75">
      <c r="AP5" s="15" t="s">
        <v>52</v>
      </c>
      <c r="AQ5" s="69" t="s">
        <v>101</v>
      </c>
      <c r="AR5" s="69"/>
      <c r="AS5" s="69"/>
      <c r="AT5" s="69"/>
      <c r="AU5" s="13" t="s">
        <v>26</v>
      </c>
    </row>
    <row r="6" spans="1:161" s="13" customFormat="1" ht="21.75" customHeight="1">
      <c r="A6" s="70" t="s">
        <v>50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</row>
    <row r="7" spans="1:161" s="13" customFormat="1" ht="21.75" customHeight="1">
      <c r="A7" s="70" t="s">
        <v>75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</row>
    <row r="9" spans="1:161" s="16" customFormat="1" ht="28.5" customHeight="1">
      <c r="A9" s="54" t="s">
        <v>9</v>
      </c>
      <c r="B9" s="55"/>
      <c r="C9" s="55"/>
      <c r="D9" s="55"/>
      <c r="E9" s="55"/>
      <c r="F9" s="55"/>
      <c r="G9" s="55"/>
      <c r="H9" s="56"/>
      <c r="I9" s="54" t="s">
        <v>10</v>
      </c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6"/>
      <c r="AQ9" s="24" t="s">
        <v>13</v>
      </c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6"/>
      <c r="BS9" s="24" t="s">
        <v>14</v>
      </c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6"/>
      <c r="DI9" s="24" t="s">
        <v>18</v>
      </c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6"/>
    </row>
    <row r="10" spans="1:161" s="16" customFormat="1" ht="66" customHeight="1">
      <c r="A10" s="57"/>
      <c r="B10" s="58"/>
      <c r="C10" s="58"/>
      <c r="D10" s="58"/>
      <c r="E10" s="58"/>
      <c r="F10" s="58"/>
      <c r="G10" s="58"/>
      <c r="H10" s="59"/>
      <c r="I10" s="57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9"/>
      <c r="AQ10" s="24" t="s">
        <v>11</v>
      </c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6"/>
      <c r="BE10" s="24" t="s">
        <v>12</v>
      </c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6"/>
      <c r="BS10" s="24" t="s">
        <v>15</v>
      </c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6"/>
      <c r="CG10" s="24" t="s">
        <v>16</v>
      </c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6"/>
      <c r="CU10" s="24" t="s">
        <v>17</v>
      </c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6"/>
      <c r="DI10" s="24" t="s">
        <v>19</v>
      </c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6"/>
      <c r="DY10" s="24" t="s">
        <v>20</v>
      </c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6"/>
      <c r="EO10" s="24" t="s">
        <v>21</v>
      </c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6"/>
    </row>
    <row r="11" spans="1:161" s="16" customFormat="1" ht="12.75">
      <c r="A11" s="51" t="s">
        <v>0</v>
      </c>
      <c r="B11" s="52"/>
      <c r="C11" s="52"/>
      <c r="D11" s="52"/>
      <c r="E11" s="52"/>
      <c r="F11" s="52"/>
      <c r="G11" s="52"/>
      <c r="H11" s="53"/>
      <c r="I11" s="51" t="s">
        <v>1</v>
      </c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3"/>
      <c r="AQ11" s="51" t="s">
        <v>2</v>
      </c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3"/>
      <c r="BE11" s="51" t="s">
        <v>3</v>
      </c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3"/>
      <c r="BS11" s="51" t="s">
        <v>4</v>
      </c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3"/>
      <c r="CG11" s="51" t="s">
        <v>5</v>
      </c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3"/>
      <c r="CU11" s="51" t="s">
        <v>8</v>
      </c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3"/>
      <c r="DI11" s="51" t="s">
        <v>22</v>
      </c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3"/>
      <c r="DY11" s="51" t="s">
        <v>23</v>
      </c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3"/>
      <c r="EO11" s="51" t="s">
        <v>24</v>
      </c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3"/>
    </row>
    <row r="12" spans="1:161" s="18" customFormat="1" ht="12.75">
      <c r="A12" s="48" t="s">
        <v>0</v>
      </c>
      <c r="B12" s="49"/>
      <c r="C12" s="49"/>
      <c r="D12" s="49"/>
      <c r="E12" s="49"/>
      <c r="F12" s="49"/>
      <c r="G12" s="49"/>
      <c r="H12" s="50"/>
      <c r="I12" s="17"/>
      <c r="J12" s="60" t="s">
        <v>27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1"/>
      <c r="AQ12" s="48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50"/>
      <c r="BE12" s="48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50"/>
      <c r="BS12" s="62">
        <f>BS13+BS21+BS23+BS24</f>
        <v>0</v>
      </c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4"/>
      <c r="CG12" s="62">
        <f>CG13+CG21+CG23+CG24</f>
        <v>0</v>
      </c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4"/>
      <c r="CU12" s="44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6"/>
      <c r="DI12" s="44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6"/>
      <c r="DY12" s="44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6"/>
      <c r="EO12" s="44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6"/>
    </row>
    <row r="13" spans="1:161" s="18" customFormat="1" ht="38.25" customHeight="1">
      <c r="A13" s="48" t="s">
        <v>1</v>
      </c>
      <c r="B13" s="49"/>
      <c r="C13" s="49"/>
      <c r="D13" s="49"/>
      <c r="E13" s="49"/>
      <c r="F13" s="49"/>
      <c r="G13" s="49"/>
      <c r="H13" s="50"/>
      <c r="I13" s="17"/>
      <c r="J13" s="60" t="s">
        <v>28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1"/>
      <c r="AQ13" s="48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50"/>
      <c r="BE13" s="48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50"/>
      <c r="BS13" s="62">
        <f>BS15+BS17+BS19</f>
        <v>0</v>
      </c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4"/>
      <c r="CG13" s="62">
        <f>CG15+CG17+CG19</f>
        <v>0</v>
      </c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4"/>
      <c r="CU13" s="44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6"/>
      <c r="DI13" s="44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6"/>
      <c r="DY13" s="44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6"/>
      <c r="EO13" s="44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6"/>
    </row>
    <row r="14" spans="1:161" s="16" customFormat="1" ht="12.75">
      <c r="A14" s="27" t="s">
        <v>29</v>
      </c>
      <c r="B14" s="28"/>
      <c r="C14" s="28"/>
      <c r="D14" s="28"/>
      <c r="E14" s="28"/>
      <c r="F14" s="28"/>
      <c r="G14" s="28"/>
      <c r="H14" s="29"/>
      <c r="I14" s="19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1"/>
      <c r="AQ14" s="27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9"/>
      <c r="BE14" s="27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9"/>
      <c r="BS14" s="32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4"/>
      <c r="CG14" s="32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4"/>
      <c r="CU14" s="38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40"/>
      <c r="DI14" s="38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40"/>
      <c r="DY14" s="38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40"/>
      <c r="EO14" s="38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40"/>
    </row>
    <row r="15" spans="1:161" s="18" customFormat="1" ht="37.5" customHeight="1">
      <c r="A15" s="48" t="s">
        <v>2</v>
      </c>
      <c r="B15" s="49"/>
      <c r="C15" s="49"/>
      <c r="D15" s="49"/>
      <c r="E15" s="49"/>
      <c r="F15" s="49"/>
      <c r="G15" s="49"/>
      <c r="H15" s="50"/>
      <c r="I15" s="17"/>
      <c r="J15" s="60" t="s">
        <v>30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1"/>
      <c r="AQ15" s="48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50"/>
      <c r="BE15" s="48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50"/>
      <c r="BS15" s="62">
        <f>SUM(BS16:CF16)</f>
        <v>0</v>
      </c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4"/>
      <c r="CG15" s="62">
        <f>SUM(CG16:CT16)</f>
        <v>0</v>
      </c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4"/>
      <c r="CU15" s="41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3"/>
      <c r="DI15" s="44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6"/>
      <c r="DY15" s="44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6"/>
      <c r="EO15" s="44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6"/>
    </row>
    <row r="16" spans="1:161" s="16" customFormat="1" ht="16.5" customHeight="1">
      <c r="A16" s="27" t="s">
        <v>31</v>
      </c>
      <c r="B16" s="28"/>
      <c r="C16" s="28"/>
      <c r="D16" s="28"/>
      <c r="E16" s="28"/>
      <c r="F16" s="28"/>
      <c r="G16" s="28"/>
      <c r="H16" s="29"/>
      <c r="I16" s="19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1"/>
      <c r="AQ16" s="27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9"/>
      <c r="BE16" s="27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9"/>
      <c r="BS16" s="32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4"/>
      <c r="CG16" s="32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4"/>
      <c r="CU16" s="74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6"/>
      <c r="DI16" s="38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40"/>
      <c r="DY16" s="74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6"/>
      <c r="EO16" s="38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40"/>
    </row>
    <row r="17" spans="1:161" s="18" customFormat="1" ht="12.75">
      <c r="A17" s="48" t="s">
        <v>3</v>
      </c>
      <c r="B17" s="49"/>
      <c r="C17" s="49"/>
      <c r="D17" s="49"/>
      <c r="E17" s="49"/>
      <c r="F17" s="49"/>
      <c r="G17" s="49"/>
      <c r="H17" s="50"/>
      <c r="I17" s="17"/>
      <c r="J17" s="60" t="s">
        <v>32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1"/>
      <c r="AQ17" s="48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50"/>
      <c r="BE17" s="48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50"/>
      <c r="BS17" s="62">
        <f>SUM(BS18:CF18)</f>
        <v>0</v>
      </c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4"/>
      <c r="CG17" s="62">
        <f>SUM(CG18:CT18)</f>
        <v>0</v>
      </c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4"/>
      <c r="CU17" s="44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6"/>
      <c r="DI17" s="44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6"/>
      <c r="DY17" s="44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6"/>
      <c r="EO17" s="44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6"/>
    </row>
    <row r="18" spans="1:161" s="16" customFormat="1" ht="13.5" customHeight="1">
      <c r="A18" s="27" t="s">
        <v>33</v>
      </c>
      <c r="B18" s="28"/>
      <c r="C18" s="28"/>
      <c r="D18" s="28"/>
      <c r="E18" s="28"/>
      <c r="F18" s="28"/>
      <c r="G18" s="28"/>
      <c r="H18" s="29"/>
      <c r="I18" s="19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1"/>
      <c r="AQ18" s="27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9"/>
      <c r="BE18" s="27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9"/>
      <c r="BS18" s="32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4"/>
      <c r="CG18" s="32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4"/>
      <c r="CU18" s="38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40"/>
      <c r="DI18" s="38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40"/>
      <c r="DY18" s="38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40"/>
      <c r="EO18" s="38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40"/>
    </row>
    <row r="19" spans="1:161" s="18" customFormat="1" ht="25.5" customHeight="1">
      <c r="A19" s="48" t="s">
        <v>4</v>
      </c>
      <c r="B19" s="49"/>
      <c r="C19" s="49"/>
      <c r="D19" s="49"/>
      <c r="E19" s="49"/>
      <c r="F19" s="49"/>
      <c r="G19" s="49"/>
      <c r="H19" s="50"/>
      <c r="I19" s="17"/>
      <c r="J19" s="60" t="s">
        <v>34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1"/>
      <c r="AQ19" s="48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50"/>
      <c r="BE19" s="48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50"/>
      <c r="BS19" s="62">
        <f>SUM(BS20:CF20)</f>
        <v>0</v>
      </c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4"/>
      <c r="CG19" s="62">
        <f>SUM(CG20:CT20)</f>
        <v>0</v>
      </c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4"/>
      <c r="CU19" s="62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6"/>
      <c r="DI19" s="44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6"/>
      <c r="DY19" s="44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6"/>
      <c r="EO19" s="44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6"/>
    </row>
    <row r="20" spans="1:161" s="16" customFormat="1" ht="17.25" customHeight="1">
      <c r="A20" s="27" t="s">
        <v>35</v>
      </c>
      <c r="B20" s="28"/>
      <c r="C20" s="28"/>
      <c r="D20" s="28"/>
      <c r="E20" s="28"/>
      <c r="F20" s="28"/>
      <c r="G20" s="28"/>
      <c r="H20" s="29"/>
      <c r="I20" s="19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1"/>
      <c r="AQ20" s="27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9"/>
      <c r="BE20" s="27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9"/>
      <c r="BS20" s="32">
        <f>'[1]TDSheet'!$H$104*0+'[1]TDSheet'!$I$104*0</f>
        <v>0</v>
      </c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4"/>
      <c r="CG20" s="32">
        <f>'[1]TDSheet'!$T$104*0</f>
        <v>0</v>
      </c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4"/>
      <c r="CU20" s="38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40"/>
      <c r="DI20" s="38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40"/>
      <c r="DY20" s="38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40"/>
      <c r="EO20" s="38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40"/>
    </row>
    <row r="21" spans="1:161" s="18" customFormat="1" ht="38.25" customHeight="1">
      <c r="A21" s="48" t="s">
        <v>5</v>
      </c>
      <c r="B21" s="49"/>
      <c r="C21" s="49"/>
      <c r="D21" s="49"/>
      <c r="E21" s="49"/>
      <c r="F21" s="49"/>
      <c r="G21" s="49"/>
      <c r="H21" s="50"/>
      <c r="I21" s="17"/>
      <c r="J21" s="60" t="s">
        <v>36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1"/>
      <c r="AQ21" s="48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50"/>
      <c r="BE21" s="48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50"/>
      <c r="BS21" s="62">
        <f>SUM(BS22:CF22)</f>
        <v>0</v>
      </c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4"/>
      <c r="CG21" s="62">
        <f>SUM(CG22:CT22)</f>
        <v>0</v>
      </c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4"/>
      <c r="CU21" s="44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6"/>
      <c r="DI21" s="44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6"/>
      <c r="DY21" s="44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6"/>
      <c r="EO21" s="44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6"/>
    </row>
    <row r="22" spans="1:161" s="16" customFormat="1" ht="18" customHeight="1">
      <c r="A22" s="27" t="s">
        <v>37</v>
      </c>
      <c r="B22" s="28"/>
      <c r="C22" s="28"/>
      <c r="D22" s="28"/>
      <c r="E22" s="28"/>
      <c r="F22" s="28"/>
      <c r="G22" s="28"/>
      <c r="H22" s="29"/>
      <c r="I22" s="19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1"/>
      <c r="AQ22" s="27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9"/>
      <c r="BE22" s="27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9"/>
      <c r="BS22" s="32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4"/>
      <c r="CG22" s="32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4"/>
      <c r="CU22" s="38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40"/>
      <c r="DI22" s="38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40"/>
      <c r="DY22" s="38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40"/>
      <c r="EO22" s="38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40"/>
    </row>
    <row r="23" spans="1:161" s="18" customFormat="1" ht="25.5" customHeight="1">
      <c r="A23" s="48" t="s">
        <v>8</v>
      </c>
      <c r="B23" s="49"/>
      <c r="C23" s="49"/>
      <c r="D23" s="49"/>
      <c r="E23" s="49"/>
      <c r="F23" s="49"/>
      <c r="G23" s="49"/>
      <c r="H23" s="50"/>
      <c r="I23" s="17"/>
      <c r="J23" s="60" t="s">
        <v>38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1"/>
      <c r="AQ23" s="48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50"/>
      <c r="BE23" s="48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50"/>
      <c r="BS23" s="62">
        <v>0</v>
      </c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4"/>
      <c r="CG23" s="62">
        <v>0</v>
      </c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4"/>
      <c r="CU23" s="44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6"/>
      <c r="DI23" s="44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6"/>
      <c r="DY23" s="44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6"/>
      <c r="EO23" s="44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6"/>
    </row>
    <row r="24" spans="1:161" s="18" customFormat="1" ht="25.5" customHeight="1">
      <c r="A24" s="48" t="s">
        <v>22</v>
      </c>
      <c r="B24" s="49"/>
      <c r="C24" s="49"/>
      <c r="D24" s="49"/>
      <c r="E24" s="49"/>
      <c r="F24" s="49"/>
      <c r="G24" s="49"/>
      <c r="H24" s="50"/>
      <c r="I24" s="17"/>
      <c r="J24" s="60" t="s">
        <v>39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1"/>
      <c r="AQ24" s="48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50"/>
      <c r="BE24" s="48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50"/>
      <c r="BS24" s="62">
        <f>SUM(BS25:CF25)</f>
        <v>0</v>
      </c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4"/>
      <c r="CG24" s="62">
        <f>SUM(CG25:CT25)</f>
        <v>0</v>
      </c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4"/>
      <c r="CU24" s="62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6"/>
      <c r="DI24" s="44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6"/>
      <c r="DY24" s="44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6"/>
      <c r="EO24" s="44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6"/>
    </row>
    <row r="25" spans="1:161" s="16" customFormat="1" ht="17.25" customHeight="1">
      <c r="A25" s="27" t="s">
        <v>40</v>
      </c>
      <c r="B25" s="28"/>
      <c r="C25" s="28"/>
      <c r="D25" s="28"/>
      <c r="E25" s="28"/>
      <c r="F25" s="28"/>
      <c r="G25" s="28"/>
      <c r="H25" s="29"/>
      <c r="I25" s="19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1"/>
      <c r="AQ25" s="27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9"/>
      <c r="BE25" s="27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9"/>
      <c r="BS25" s="32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40"/>
      <c r="CG25" s="32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40"/>
      <c r="CU25" s="74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6"/>
      <c r="DI25" s="38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40"/>
      <c r="DY25" s="38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40"/>
      <c r="EO25" s="38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40"/>
    </row>
  </sheetData>
  <sheetProtection/>
  <mergeCells count="168">
    <mergeCell ref="DY25:EN25"/>
    <mergeCell ref="EO25:FE25"/>
    <mergeCell ref="DY24:EN24"/>
    <mergeCell ref="EO24:FE24"/>
    <mergeCell ref="A25:H25"/>
    <mergeCell ref="J25:AP25"/>
    <mergeCell ref="AQ25:BD25"/>
    <mergeCell ref="BE25:BR25"/>
    <mergeCell ref="BS25:CF25"/>
    <mergeCell ref="CG25:CT25"/>
    <mergeCell ref="CU25:DH25"/>
    <mergeCell ref="DI25:DX25"/>
    <mergeCell ref="DY23:EN23"/>
    <mergeCell ref="EO23:FE23"/>
    <mergeCell ref="A24:H24"/>
    <mergeCell ref="J24:AP24"/>
    <mergeCell ref="AQ24:BD24"/>
    <mergeCell ref="BE24:BR24"/>
    <mergeCell ref="BS24:CF24"/>
    <mergeCell ref="CG24:CT24"/>
    <mergeCell ref="CU24:DH24"/>
    <mergeCell ref="DI24:DX24"/>
    <mergeCell ref="DY22:EN22"/>
    <mergeCell ref="EO22:FE22"/>
    <mergeCell ref="A23:H23"/>
    <mergeCell ref="J23:AP23"/>
    <mergeCell ref="AQ23:BD23"/>
    <mergeCell ref="BE23:BR23"/>
    <mergeCell ref="BS23:CF23"/>
    <mergeCell ref="CG23:CT23"/>
    <mergeCell ref="CU23:DH23"/>
    <mergeCell ref="DI23:DX23"/>
    <mergeCell ref="DY21:EN21"/>
    <mergeCell ref="EO21:FE21"/>
    <mergeCell ref="A22:H22"/>
    <mergeCell ref="J22:AP22"/>
    <mergeCell ref="AQ22:BD22"/>
    <mergeCell ref="BE22:BR22"/>
    <mergeCell ref="BS22:CF22"/>
    <mergeCell ref="CG22:CT22"/>
    <mergeCell ref="CU22:DH22"/>
    <mergeCell ref="DI22:DX22"/>
    <mergeCell ref="DY20:EN20"/>
    <mergeCell ref="EO20:FE20"/>
    <mergeCell ref="A21:H21"/>
    <mergeCell ref="J21:AP21"/>
    <mergeCell ref="AQ21:BD21"/>
    <mergeCell ref="BE21:BR21"/>
    <mergeCell ref="BS21:CF21"/>
    <mergeCell ref="CG21:CT21"/>
    <mergeCell ref="CU21:DH21"/>
    <mergeCell ref="DI21:DX21"/>
    <mergeCell ref="DY19:EN19"/>
    <mergeCell ref="EO19:FE19"/>
    <mergeCell ref="A20:H20"/>
    <mergeCell ref="J20:AP20"/>
    <mergeCell ref="AQ20:BD20"/>
    <mergeCell ref="BE20:BR20"/>
    <mergeCell ref="BS20:CF20"/>
    <mergeCell ref="CG20:CT20"/>
    <mergeCell ref="CU20:DH20"/>
    <mergeCell ref="DI20:DX20"/>
    <mergeCell ref="DY18:EN18"/>
    <mergeCell ref="EO18:FE18"/>
    <mergeCell ref="A19:H19"/>
    <mergeCell ref="J19:AP19"/>
    <mergeCell ref="AQ19:BD19"/>
    <mergeCell ref="BE19:BR19"/>
    <mergeCell ref="BS19:CF19"/>
    <mergeCell ref="CG19:CT19"/>
    <mergeCell ref="CU19:DH19"/>
    <mergeCell ref="DI19:DX19"/>
    <mergeCell ref="DY17:EN17"/>
    <mergeCell ref="EO17:FE17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16:EN16"/>
    <mergeCell ref="EO16:FE16"/>
    <mergeCell ref="A17:H17"/>
    <mergeCell ref="J17:AP17"/>
    <mergeCell ref="AQ17:BD17"/>
    <mergeCell ref="BE17:BR17"/>
    <mergeCell ref="BS17:CF17"/>
    <mergeCell ref="CG17:CT17"/>
    <mergeCell ref="CU17:DH17"/>
    <mergeCell ref="DI17:DX17"/>
    <mergeCell ref="DY15:EN15"/>
    <mergeCell ref="EO15:FE15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2:EN12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0:EN10"/>
    <mergeCell ref="EO10:FE10"/>
    <mergeCell ref="A11:H11"/>
    <mergeCell ref="I11:AP11"/>
    <mergeCell ref="AQ11:BD11"/>
    <mergeCell ref="BE11:BR11"/>
    <mergeCell ref="BS11:CF11"/>
    <mergeCell ref="CG11:CT11"/>
    <mergeCell ref="CU11:DH11"/>
    <mergeCell ref="DI11:DX11"/>
    <mergeCell ref="AQ10:BD10"/>
    <mergeCell ref="BE10:BR10"/>
    <mergeCell ref="BS10:CF10"/>
    <mergeCell ref="CG10:CT10"/>
    <mergeCell ref="CU10:DH10"/>
    <mergeCell ref="DI10:DX10"/>
    <mergeCell ref="CB3:EG3"/>
    <mergeCell ref="CB4:EG4"/>
    <mergeCell ref="AQ5:AT5"/>
    <mergeCell ref="A6:FE6"/>
    <mergeCell ref="A7:FE7"/>
    <mergeCell ref="A9:H10"/>
    <mergeCell ref="I9:AP10"/>
    <mergeCell ref="AQ9:BR9"/>
    <mergeCell ref="BS9:DH9"/>
    <mergeCell ref="DI9:FE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1">
      <selection activeCell="CP28" sqref="CP28"/>
    </sheetView>
  </sheetViews>
  <sheetFormatPr defaultColWidth="0.875" defaultRowHeight="12.75"/>
  <cols>
    <col min="1" max="111" width="0.875" style="11" customWidth="1"/>
    <col min="112" max="112" width="1.75390625" style="11" customWidth="1"/>
    <col min="113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67" t="s">
        <v>41</v>
      </c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</row>
    <row r="4" spans="80:137" s="8" customFormat="1" ht="11.25">
      <c r="CB4" s="68" t="s">
        <v>6</v>
      </c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</row>
    <row r="5" spans="42:47" s="13" customFormat="1" ht="15.75">
      <c r="AP5" s="15" t="s">
        <v>52</v>
      </c>
      <c r="AQ5" s="69" t="s">
        <v>101</v>
      </c>
      <c r="AR5" s="69"/>
      <c r="AS5" s="69"/>
      <c r="AT5" s="69"/>
      <c r="AU5" s="13" t="s">
        <v>26</v>
      </c>
    </row>
    <row r="6" spans="1:161" s="13" customFormat="1" ht="21.75" customHeight="1">
      <c r="A6" s="70" t="s">
        <v>50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</row>
    <row r="7" spans="1:161" s="13" customFormat="1" ht="17.25" customHeight="1">
      <c r="A7" s="70" t="s">
        <v>76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</row>
    <row r="9" spans="1:161" s="16" customFormat="1" ht="28.5" customHeight="1">
      <c r="A9" s="54" t="s">
        <v>9</v>
      </c>
      <c r="B9" s="55"/>
      <c r="C9" s="55"/>
      <c r="D9" s="55"/>
      <c r="E9" s="55"/>
      <c r="F9" s="55"/>
      <c r="G9" s="55"/>
      <c r="H9" s="56"/>
      <c r="I9" s="54" t="s">
        <v>10</v>
      </c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6"/>
      <c r="AQ9" s="24" t="s">
        <v>13</v>
      </c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6"/>
      <c r="BS9" s="24" t="s">
        <v>14</v>
      </c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6"/>
      <c r="DI9" s="24" t="s">
        <v>18</v>
      </c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6"/>
    </row>
    <row r="10" spans="1:161" s="16" customFormat="1" ht="66" customHeight="1">
      <c r="A10" s="57"/>
      <c r="B10" s="58"/>
      <c r="C10" s="58"/>
      <c r="D10" s="58"/>
      <c r="E10" s="58"/>
      <c r="F10" s="58"/>
      <c r="G10" s="58"/>
      <c r="H10" s="59"/>
      <c r="I10" s="57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9"/>
      <c r="AQ10" s="24" t="s">
        <v>11</v>
      </c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6"/>
      <c r="BE10" s="24" t="s">
        <v>12</v>
      </c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6"/>
      <c r="BS10" s="24" t="s">
        <v>15</v>
      </c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6"/>
      <c r="CG10" s="24" t="s">
        <v>16</v>
      </c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6"/>
      <c r="CU10" s="24" t="s">
        <v>17</v>
      </c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6"/>
      <c r="DI10" s="24" t="s">
        <v>19</v>
      </c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6"/>
      <c r="DY10" s="24" t="s">
        <v>20</v>
      </c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6"/>
      <c r="EO10" s="24" t="s">
        <v>21</v>
      </c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6"/>
    </row>
    <row r="11" spans="1:161" s="16" customFormat="1" ht="12.75">
      <c r="A11" s="51" t="s">
        <v>0</v>
      </c>
      <c r="B11" s="52"/>
      <c r="C11" s="52"/>
      <c r="D11" s="52"/>
      <c r="E11" s="52"/>
      <c r="F11" s="52"/>
      <c r="G11" s="52"/>
      <c r="H11" s="53"/>
      <c r="I11" s="51" t="s">
        <v>1</v>
      </c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3"/>
      <c r="AQ11" s="51" t="s">
        <v>2</v>
      </c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3"/>
      <c r="BE11" s="51" t="s">
        <v>3</v>
      </c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3"/>
      <c r="BS11" s="51" t="s">
        <v>4</v>
      </c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3"/>
      <c r="CG11" s="51" t="s">
        <v>5</v>
      </c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3"/>
      <c r="CU11" s="51" t="s">
        <v>8</v>
      </c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3"/>
      <c r="DI11" s="51" t="s">
        <v>22</v>
      </c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3"/>
      <c r="DY11" s="51" t="s">
        <v>23</v>
      </c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3"/>
      <c r="EO11" s="51" t="s">
        <v>24</v>
      </c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3"/>
    </row>
    <row r="12" spans="1:161" s="18" customFormat="1" ht="12.75">
      <c r="A12" s="48" t="s">
        <v>0</v>
      </c>
      <c r="B12" s="49"/>
      <c r="C12" s="49"/>
      <c r="D12" s="49"/>
      <c r="E12" s="49"/>
      <c r="F12" s="49"/>
      <c r="G12" s="49"/>
      <c r="H12" s="50"/>
      <c r="I12" s="17"/>
      <c r="J12" s="60" t="s">
        <v>27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1"/>
      <c r="AQ12" s="48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50"/>
      <c r="BE12" s="48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50"/>
      <c r="BS12" s="62">
        <f>BS13+BS21+BS23+BS24</f>
        <v>0</v>
      </c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4"/>
      <c r="CG12" s="62">
        <f>CG13+CG21+CG23+CG24</f>
        <v>0</v>
      </c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4"/>
      <c r="CU12" s="44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6"/>
      <c r="DI12" s="44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6"/>
      <c r="DY12" s="44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6"/>
      <c r="EO12" s="44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6"/>
    </row>
    <row r="13" spans="1:161" s="18" customFormat="1" ht="38.25" customHeight="1">
      <c r="A13" s="48" t="s">
        <v>1</v>
      </c>
      <c r="B13" s="49"/>
      <c r="C13" s="49"/>
      <c r="D13" s="49"/>
      <c r="E13" s="49"/>
      <c r="F13" s="49"/>
      <c r="G13" s="49"/>
      <c r="H13" s="50"/>
      <c r="I13" s="17"/>
      <c r="J13" s="60" t="s">
        <v>28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1"/>
      <c r="AQ13" s="48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50"/>
      <c r="BE13" s="48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50"/>
      <c r="BS13" s="62">
        <f>BS15+BS17+BS19</f>
        <v>0</v>
      </c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4"/>
      <c r="CG13" s="62">
        <f>CG15+CG17+CG19</f>
        <v>0</v>
      </c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4"/>
      <c r="CU13" s="44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6"/>
      <c r="DI13" s="44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6"/>
      <c r="DY13" s="44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6"/>
      <c r="EO13" s="44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6"/>
    </row>
    <row r="14" spans="1:161" s="16" customFormat="1" ht="12.75">
      <c r="A14" s="27" t="s">
        <v>29</v>
      </c>
      <c r="B14" s="28"/>
      <c r="C14" s="28"/>
      <c r="D14" s="28"/>
      <c r="E14" s="28"/>
      <c r="F14" s="28"/>
      <c r="G14" s="28"/>
      <c r="H14" s="29"/>
      <c r="I14" s="19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1"/>
      <c r="AQ14" s="27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9"/>
      <c r="BE14" s="27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9"/>
      <c r="BS14" s="32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4"/>
      <c r="CG14" s="32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4"/>
      <c r="CU14" s="38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40"/>
      <c r="DI14" s="38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40"/>
      <c r="DY14" s="38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40"/>
      <c r="EO14" s="38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40"/>
    </row>
    <row r="15" spans="1:161" s="18" customFormat="1" ht="37.5" customHeight="1">
      <c r="A15" s="48" t="s">
        <v>2</v>
      </c>
      <c r="B15" s="49"/>
      <c r="C15" s="49"/>
      <c r="D15" s="49"/>
      <c r="E15" s="49"/>
      <c r="F15" s="49"/>
      <c r="G15" s="49"/>
      <c r="H15" s="50"/>
      <c r="I15" s="17"/>
      <c r="J15" s="60" t="s">
        <v>30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1"/>
      <c r="AQ15" s="48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50"/>
      <c r="BE15" s="48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50"/>
      <c r="BS15" s="62">
        <f>SUM(BS16:CF16)</f>
        <v>0</v>
      </c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4"/>
      <c r="CG15" s="62">
        <f>SUM(CG16:CT16)</f>
        <v>0</v>
      </c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4"/>
      <c r="CU15" s="41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3"/>
      <c r="DI15" s="44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6"/>
      <c r="DY15" s="44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6"/>
      <c r="EO15" s="44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6"/>
    </row>
    <row r="16" spans="1:161" s="16" customFormat="1" ht="17.25" customHeight="1">
      <c r="A16" s="27" t="s">
        <v>31</v>
      </c>
      <c r="B16" s="28"/>
      <c r="C16" s="28"/>
      <c r="D16" s="28"/>
      <c r="E16" s="28"/>
      <c r="F16" s="28"/>
      <c r="G16" s="28"/>
      <c r="H16" s="29"/>
      <c r="I16" s="19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1"/>
      <c r="AQ16" s="27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9"/>
      <c r="BE16" s="27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9"/>
      <c r="BS16" s="32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4"/>
      <c r="CG16" s="32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4"/>
      <c r="CU16" s="74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6"/>
      <c r="DI16" s="38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40"/>
      <c r="DY16" s="74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6"/>
      <c r="EO16" s="38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40"/>
    </row>
    <row r="17" spans="1:161" s="18" customFormat="1" ht="12.75">
      <c r="A17" s="48" t="s">
        <v>3</v>
      </c>
      <c r="B17" s="49"/>
      <c r="C17" s="49"/>
      <c r="D17" s="49"/>
      <c r="E17" s="49"/>
      <c r="F17" s="49"/>
      <c r="G17" s="49"/>
      <c r="H17" s="50"/>
      <c r="I17" s="17"/>
      <c r="J17" s="60" t="s">
        <v>32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1"/>
      <c r="AQ17" s="48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50"/>
      <c r="BE17" s="48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50"/>
      <c r="BS17" s="62">
        <f>SUM(BS18:CF18)</f>
        <v>0</v>
      </c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4"/>
      <c r="CG17" s="62">
        <f>SUM(CG18:CT18)</f>
        <v>0</v>
      </c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4"/>
      <c r="CU17" s="44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6"/>
      <c r="DI17" s="44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6"/>
      <c r="DY17" s="44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6"/>
      <c r="EO17" s="44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6"/>
    </row>
    <row r="18" spans="1:161" s="16" customFormat="1" ht="12.75" customHeight="1">
      <c r="A18" s="27" t="s">
        <v>33</v>
      </c>
      <c r="B18" s="28"/>
      <c r="C18" s="28"/>
      <c r="D18" s="28"/>
      <c r="E18" s="28"/>
      <c r="F18" s="28"/>
      <c r="G18" s="28"/>
      <c r="H18" s="29"/>
      <c r="I18" s="19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1"/>
      <c r="AQ18" s="27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9"/>
      <c r="BE18" s="27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9"/>
      <c r="BS18" s="32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4"/>
      <c r="CG18" s="32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4"/>
      <c r="CU18" s="38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40"/>
      <c r="DI18" s="38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40"/>
      <c r="DY18" s="38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40"/>
      <c r="EO18" s="38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40"/>
    </row>
    <row r="19" spans="1:161" s="18" customFormat="1" ht="25.5" customHeight="1">
      <c r="A19" s="48" t="s">
        <v>4</v>
      </c>
      <c r="B19" s="49"/>
      <c r="C19" s="49"/>
      <c r="D19" s="49"/>
      <c r="E19" s="49"/>
      <c r="F19" s="49"/>
      <c r="G19" s="49"/>
      <c r="H19" s="50"/>
      <c r="I19" s="17"/>
      <c r="J19" s="60" t="s">
        <v>34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1"/>
      <c r="AQ19" s="48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50"/>
      <c r="BE19" s="48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50"/>
      <c r="BS19" s="62">
        <f>SUM(BS20:CF20)</f>
        <v>0</v>
      </c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4"/>
      <c r="CG19" s="62">
        <f>SUM(CG20:CT20)</f>
        <v>0</v>
      </c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4"/>
      <c r="CU19" s="62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6"/>
      <c r="DI19" s="44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6"/>
      <c r="DY19" s="44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6"/>
      <c r="EO19" s="44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6"/>
    </row>
    <row r="20" spans="1:161" s="16" customFormat="1" ht="17.25" customHeight="1">
      <c r="A20" s="27" t="s">
        <v>35</v>
      </c>
      <c r="B20" s="28"/>
      <c r="C20" s="28"/>
      <c r="D20" s="28"/>
      <c r="E20" s="28"/>
      <c r="F20" s="28"/>
      <c r="G20" s="28"/>
      <c r="H20" s="29"/>
      <c r="I20" s="19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1"/>
      <c r="AQ20" s="27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9"/>
      <c r="BE20" s="27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9"/>
      <c r="BS20" s="32">
        <f>'[1]TDSheet'!$H$104*0+'[1]TDSheet'!$I$104*0</f>
        <v>0</v>
      </c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4"/>
      <c r="CG20" s="32">
        <f>'[1]TDSheet'!$T$104*0</f>
        <v>0</v>
      </c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4"/>
      <c r="CU20" s="38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40"/>
      <c r="DI20" s="38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40"/>
      <c r="DY20" s="38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40"/>
      <c r="EO20" s="38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40"/>
    </row>
    <row r="21" spans="1:161" s="18" customFormat="1" ht="38.25" customHeight="1">
      <c r="A21" s="48" t="s">
        <v>5</v>
      </c>
      <c r="B21" s="49"/>
      <c r="C21" s="49"/>
      <c r="D21" s="49"/>
      <c r="E21" s="49"/>
      <c r="F21" s="49"/>
      <c r="G21" s="49"/>
      <c r="H21" s="50"/>
      <c r="I21" s="17"/>
      <c r="J21" s="60" t="s">
        <v>36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1"/>
      <c r="AQ21" s="48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50"/>
      <c r="BE21" s="48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50"/>
      <c r="BS21" s="62">
        <f>SUM(BS22:CF22)</f>
        <v>0</v>
      </c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4"/>
      <c r="CG21" s="62">
        <f>SUM(CG22:CT22)</f>
        <v>0</v>
      </c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4"/>
      <c r="CU21" s="44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6"/>
      <c r="DI21" s="44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6"/>
      <c r="DY21" s="44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6"/>
      <c r="EO21" s="44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6"/>
    </row>
    <row r="22" spans="1:161" s="16" customFormat="1" ht="14.25" customHeight="1">
      <c r="A22" s="27" t="s">
        <v>37</v>
      </c>
      <c r="B22" s="28"/>
      <c r="C22" s="28"/>
      <c r="D22" s="28"/>
      <c r="E22" s="28"/>
      <c r="F22" s="28"/>
      <c r="G22" s="28"/>
      <c r="H22" s="29"/>
      <c r="I22" s="19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1"/>
      <c r="AQ22" s="27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9"/>
      <c r="BE22" s="27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9"/>
      <c r="BS22" s="32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4"/>
      <c r="CG22" s="32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4"/>
      <c r="CU22" s="38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40"/>
      <c r="DI22" s="38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40"/>
      <c r="DY22" s="38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40"/>
      <c r="EO22" s="38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40"/>
    </row>
    <row r="23" spans="1:161" s="18" customFormat="1" ht="25.5" customHeight="1">
      <c r="A23" s="48" t="s">
        <v>8</v>
      </c>
      <c r="B23" s="49"/>
      <c r="C23" s="49"/>
      <c r="D23" s="49"/>
      <c r="E23" s="49"/>
      <c r="F23" s="49"/>
      <c r="G23" s="49"/>
      <c r="H23" s="50"/>
      <c r="I23" s="17"/>
      <c r="J23" s="60" t="s">
        <v>38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1"/>
      <c r="AQ23" s="48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50"/>
      <c r="BE23" s="48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50"/>
      <c r="BS23" s="62">
        <v>0</v>
      </c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4"/>
      <c r="CG23" s="62">
        <v>0</v>
      </c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4"/>
      <c r="CU23" s="44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6"/>
      <c r="DI23" s="44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6"/>
      <c r="DY23" s="44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6"/>
      <c r="EO23" s="44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6"/>
    </row>
    <row r="24" spans="1:161" s="18" customFormat="1" ht="25.5" customHeight="1">
      <c r="A24" s="48" t="s">
        <v>22</v>
      </c>
      <c r="B24" s="49"/>
      <c r="C24" s="49"/>
      <c r="D24" s="49"/>
      <c r="E24" s="49"/>
      <c r="F24" s="49"/>
      <c r="G24" s="49"/>
      <c r="H24" s="50"/>
      <c r="I24" s="17"/>
      <c r="J24" s="60" t="s">
        <v>39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1"/>
      <c r="AQ24" s="48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50"/>
      <c r="BE24" s="48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50"/>
      <c r="BS24" s="62">
        <f>SUM(BS25:CF25)</f>
        <v>0</v>
      </c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4"/>
      <c r="CG24" s="62">
        <f>SUM(CG25:CT25)</f>
        <v>0</v>
      </c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4"/>
      <c r="CU24" s="62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6"/>
      <c r="DI24" s="44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6"/>
      <c r="DY24" s="44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6"/>
      <c r="EO24" s="44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6"/>
    </row>
    <row r="25" spans="1:161" s="16" customFormat="1" ht="18" customHeight="1">
      <c r="A25" s="27" t="s">
        <v>40</v>
      </c>
      <c r="B25" s="28"/>
      <c r="C25" s="28"/>
      <c r="D25" s="28"/>
      <c r="E25" s="28"/>
      <c r="F25" s="28"/>
      <c r="G25" s="28"/>
      <c r="H25" s="29"/>
      <c r="I25" s="19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1"/>
      <c r="AQ25" s="27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9"/>
      <c r="BE25" s="27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9"/>
      <c r="BS25" s="32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40"/>
      <c r="CG25" s="32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40"/>
      <c r="CU25" s="74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6"/>
      <c r="DI25" s="38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40"/>
      <c r="DY25" s="38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40"/>
      <c r="EO25" s="38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40"/>
    </row>
  </sheetData>
  <sheetProtection/>
  <mergeCells count="168">
    <mergeCell ref="DY25:EN25"/>
    <mergeCell ref="EO25:FE25"/>
    <mergeCell ref="DY24:EN24"/>
    <mergeCell ref="EO24:FE24"/>
    <mergeCell ref="A25:H25"/>
    <mergeCell ref="J25:AP25"/>
    <mergeCell ref="AQ25:BD25"/>
    <mergeCell ref="BE25:BR25"/>
    <mergeCell ref="BS25:CF25"/>
    <mergeCell ref="CG25:CT25"/>
    <mergeCell ref="CU25:DH25"/>
    <mergeCell ref="DI25:DX25"/>
    <mergeCell ref="DY23:EN23"/>
    <mergeCell ref="EO23:FE23"/>
    <mergeCell ref="A24:H24"/>
    <mergeCell ref="J24:AP24"/>
    <mergeCell ref="AQ24:BD24"/>
    <mergeCell ref="BE24:BR24"/>
    <mergeCell ref="BS24:CF24"/>
    <mergeCell ref="CG24:CT24"/>
    <mergeCell ref="CU24:DH24"/>
    <mergeCell ref="DI24:DX24"/>
    <mergeCell ref="DY22:EN22"/>
    <mergeCell ref="EO22:FE22"/>
    <mergeCell ref="A23:H23"/>
    <mergeCell ref="J23:AP23"/>
    <mergeCell ref="AQ23:BD23"/>
    <mergeCell ref="BE23:BR23"/>
    <mergeCell ref="BS23:CF23"/>
    <mergeCell ref="CG23:CT23"/>
    <mergeCell ref="CU23:DH23"/>
    <mergeCell ref="DI23:DX23"/>
    <mergeCell ref="DY21:EN21"/>
    <mergeCell ref="EO21:FE21"/>
    <mergeCell ref="A22:H22"/>
    <mergeCell ref="J22:AP22"/>
    <mergeCell ref="AQ22:BD22"/>
    <mergeCell ref="BE22:BR22"/>
    <mergeCell ref="BS22:CF22"/>
    <mergeCell ref="CG22:CT22"/>
    <mergeCell ref="CU22:DH22"/>
    <mergeCell ref="DI22:DX22"/>
    <mergeCell ref="DY20:EN20"/>
    <mergeCell ref="EO20:FE20"/>
    <mergeCell ref="A21:H21"/>
    <mergeCell ref="J21:AP21"/>
    <mergeCell ref="AQ21:BD21"/>
    <mergeCell ref="BE21:BR21"/>
    <mergeCell ref="BS21:CF21"/>
    <mergeCell ref="CG21:CT21"/>
    <mergeCell ref="CU21:DH21"/>
    <mergeCell ref="DI21:DX21"/>
    <mergeCell ref="DY19:EN19"/>
    <mergeCell ref="EO19:FE19"/>
    <mergeCell ref="A20:H20"/>
    <mergeCell ref="J20:AP20"/>
    <mergeCell ref="AQ20:BD20"/>
    <mergeCell ref="BE20:BR20"/>
    <mergeCell ref="BS20:CF20"/>
    <mergeCell ref="CG20:CT20"/>
    <mergeCell ref="CU20:DH20"/>
    <mergeCell ref="DI20:DX20"/>
    <mergeCell ref="DY18:EN18"/>
    <mergeCell ref="EO18:FE18"/>
    <mergeCell ref="A19:H19"/>
    <mergeCell ref="J19:AP19"/>
    <mergeCell ref="AQ19:BD19"/>
    <mergeCell ref="BE19:BR19"/>
    <mergeCell ref="BS19:CF19"/>
    <mergeCell ref="CG19:CT19"/>
    <mergeCell ref="CU19:DH19"/>
    <mergeCell ref="DI19:DX19"/>
    <mergeCell ref="DY17:EN17"/>
    <mergeCell ref="EO17:FE17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16:EN16"/>
    <mergeCell ref="EO16:FE16"/>
    <mergeCell ref="A17:H17"/>
    <mergeCell ref="J17:AP17"/>
    <mergeCell ref="AQ17:BD17"/>
    <mergeCell ref="BE17:BR17"/>
    <mergeCell ref="BS17:CF17"/>
    <mergeCell ref="CG17:CT17"/>
    <mergeCell ref="CU17:DH17"/>
    <mergeCell ref="DI17:DX17"/>
    <mergeCell ref="DY15:EN15"/>
    <mergeCell ref="EO15:FE15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2:EN12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0:EN10"/>
    <mergeCell ref="EO10:FE10"/>
    <mergeCell ref="A11:H11"/>
    <mergeCell ref="I11:AP11"/>
    <mergeCell ref="AQ11:BD11"/>
    <mergeCell ref="BE11:BR11"/>
    <mergeCell ref="BS11:CF11"/>
    <mergeCell ref="CG11:CT11"/>
    <mergeCell ref="CU11:DH11"/>
    <mergeCell ref="DI11:DX11"/>
    <mergeCell ref="AQ10:BD10"/>
    <mergeCell ref="BE10:BR10"/>
    <mergeCell ref="BS10:CF10"/>
    <mergeCell ref="CG10:CT10"/>
    <mergeCell ref="CU10:DH10"/>
    <mergeCell ref="DI10:DX10"/>
    <mergeCell ref="CB3:EG3"/>
    <mergeCell ref="CB4:EG4"/>
    <mergeCell ref="AQ5:AT5"/>
    <mergeCell ref="A6:FE6"/>
    <mergeCell ref="A7:FE7"/>
    <mergeCell ref="A9:H10"/>
    <mergeCell ref="I9:AP10"/>
    <mergeCell ref="AQ9:BR9"/>
    <mergeCell ref="BS9:DH9"/>
    <mergeCell ref="DI9:FE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U28"/>
  <sheetViews>
    <sheetView view="pageBreakPreview" zoomScaleSheetLayoutView="100" zoomScalePageLayoutView="0" workbookViewId="0" topLeftCell="A1">
      <selection activeCell="CX32" sqref="CX32"/>
    </sheetView>
  </sheetViews>
  <sheetFormatPr defaultColWidth="0.875" defaultRowHeight="12.75"/>
  <cols>
    <col min="1" max="111" width="0.875" style="11" customWidth="1"/>
    <col min="112" max="112" width="1.625" style="11" customWidth="1"/>
    <col min="113" max="169" width="0.875" style="11" customWidth="1"/>
    <col min="170" max="170" width="5.625" style="11" customWidth="1"/>
    <col min="171" max="176" width="0.875" style="11" customWidth="1"/>
    <col min="177" max="177" width="11.875" style="11" customWidth="1"/>
    <col min="178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67" t="s">
        <v>41</v>
      </c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</row>
    <row r="4" spans="80:137" s="8" customFormat="1" ht="11.25">
      <c r="CB4" s="68" t="s">
        <v>6</v>
      </c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</row>
    <row r="5" spans="42:47" s="13" customFormat="1" ht="15.75">
      <c r="AP5" s="15" t="s">
        <v>52</v>
      </c>
      <c r="AQ5" s="69" t="s">
        <v>101</v>
      </c>
      <c r="AR5" s="69"/>
      <c r="AS5" s="69"/>
      <c r="AT5" s="69"/>
      <c r="AU5" s="13" t="s">
        <v>26</v>
      </c>
    </row>
    <row r="6" spans="1:161" s="13" customFormat="1" ht="21.75" customHeight="1">
      <c r="A6" s="70" t="s">
        <v>51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</row>
    <row r="8" spans="1:161" s="16" customFormat="1" ht="28.5" customHeight="1">
      <c r="A8" s="54" t="s">
        <v>9</v>
      </c>
      <c r="B8" s="55"/>
      <c r="C8" s="55"/>
      <c r="D8" s="55"/>
      <c r="E8" s="55"/>
      <c r="F8" s="55"/>
      <c r="G8" s="55"/>
      <c r="H8" s="56"/>
      <c r="I8" s="54" t="s">
        <v>10</v>
      </c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6"/>
      <c r="AQ8" s="24" t="s">
        <v>13</v>
      </c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6"/>
      <c r="BS8" s="24" t="s">
        <v>14</v>
      </c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6"/>
      <c r="DI8" s="24" t="s">
        <v>18</v>
      </c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6"/>
    </row>
    <row r="9" spans="1:161" s="16" customFormat="1" ht="66" customHeight="1">
      <c r="A9" s="57"/>
      <c r="B9" s="58"/>
      <c r="C9" s="58"/>
      <c r="D9" s="58"/>
      <c r="E9" s="58"/>
      <c r="F9" s="58"/>
      <c r="G9" s="58"/>
      <c r="H9" s="59"/>
      <c r="I9" s="57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9"/>
      <c r="AQ9" s="24" t="s">
        <v>11</v>
      </c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6"/>
      <c r="BE9" s="24" t="s">
        <v>12</v>
      </c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6"/>
      <c r="BS9" s="24" t="s">
        <v>15</v>
      </c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6"/>
      <c r="CG9" s="24" t="s">
        <v>16</v>
      </c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6"/>
      <c r="CU9" s="24" t="s">
        <v>17</v>
      </c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6"/>
      <c r="DI9" s="24" t="s">
        <v>19</v>
      </c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6"/>
      <c r="DY9" s="24" t="s">
        <v>20</v>
      </c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6"/>
      <c r="EO9" s="24" t="s">
        <v>21</v>
      </c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6"/>
    </row>
    <row r="10" spans="1:161" s="16" customFormat="1" ht="12.75">
      <c r="A10" s="51" t="s">
        <v>0</v>
      </c>
      <c r="B10" s="52"/>
      <c r="C10" s="52"/>
      <c r="D10" s="52"/>
      <c r="E10" s="52"/>
      <c r="F10" s="52"/>
      <c r="G10" s="52"/>
      <c r="H10" s="53"/>
      <c r="I10" s="51" t="s">
        <v>1</v>
      </c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3"/>
      <c r="AQ10" s="51" t="s">
        <v>2</v>
      </c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3"/>
      <c r="BE10" s="51" t="s">
        <v>3</v>
      </c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3"/>
      <c r="BS10" s="51" t="s">
        <v>4</v>
      </c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3"/>
      <c r="CG10" s="51" t="s">
        <v>5</v>
      </c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3"/>
      <c r="CU10" s="51" t="s">
        <v>8</v>
      </c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3"/>
      <c r="DI10" s="51" t="s">
        <v>22</v>
      </c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3"/>
      <c r="DY10" s="51" t="s">
        <v>23</v>
      </c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3"/>
      <c r="EO10" s="51" t="s">
        <v>24</v>
      </c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3"/>
    </row>
    <row r="11" spans="1:161" s="18" customFormat="1" ht="14.25" customHeight="1">
      <c r="A11" s="48" t="s">
        <v>0</v>
      </c>
      <c r="B11" s="49"/>
      <c r="C11" s="49"/>
      <c r="D11" s="49"/>
      <c r="E11" s="49"/>
      <c r="F11" s="49"/>
      <c r="G11" s="49"/>
      <c r="H11" s="50"/>
      <c r="I11" s="17"/>
      <c r="J11" s="60" t="s">
        <v>27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1"/>
      <c r="AQ11" s="48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50"/>
      <c r="BE11" s="48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50"/>
      <c r="BS11" s="62">
        <f>BS12+BS20+BS27+BS28</f>
        <v>2440.8187399999997</v>
      </c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6"/>
      <c r="CG11" s="62">
        <f>CG12+CG20+CG27+CG28</f>
        <v>2358.8187399999997</v>
      </c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6"/>
      <c r="CU11" s="44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6"/>
      <c r="DI11" s="44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6"/>
      <c r="DY11" s="44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6"/>
      <c r="EO11" s="44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6"/>
    </row>
    <row r="12" spans="1:161" s="18" customFormat="1" ht="38.25" customHeight="1">
      <c r="A12" s="48" t="s">
        <v>1</v>
      </c>
      <c r="B12" s="49"/>
      <c r="C12" s="49"/>
      <c r="D12" s="49"/>
      <c r="E12" s="49"/>
      <c r="F12" s="49"/>
      <c r="G12" s="49"/>
      <c r="H12" s="50"/>
      <c r="I12" s="17"/>
      <c r="J12" s="60" t="s">
        <v>28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1"/>
      <c r="AQ12" s="48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50"/>
      <c r="BE12" s="48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50"/>
      <c r="BS12" s="62">
        <f>BS14+BS16+BS18</f>
        <v>679.81474</v>
      </c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6"/>
      <c r="CG12" s="62">
        <f>CG14+CG16+CG18</f>
        <v>597.81474</v>
      </c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6"/>
      <c r="CU12" s="44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6"/>
      <c r="DI12" s="44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6"/>
      <c r="DY12" s="44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6"/>
      <c r="EO12" s="44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6"/>
    </row>
    <row r="13" spans="1:177" s="16" customFormat="1" ht="12.75">
      <c r="A13" s="27" t="s">
        <v>29</v>
      </c>
      <c r="B13" s="28"/>
      <c r="C13" s="28"/>
      <c r="D13" s="28"/>
      <c r="E13" s="28"/>
      <c r="F13" s="28"/>
      <c r="G13" s="28"/>
      <c r="H13" s="29"/>
      <c r="I13" s="19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1"/>
      <c r="AQ13" s="27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9"/>
      <c r="BE13" s="27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9"/>
      <c r="BS13" s="38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40"/>
      <c r="CG13" s="38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40"/>
      <c r="CU13" s="38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40"/>
      <c r="DI13" s="38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40"/>
      <c r="DY13" s="38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40"/>
      <c r="EO13" s="38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40"/>
      <c r="FU13" s="18"/>
    </row>
    <row r="14" spans="1:161" s="18" customFormat="1" ht="37.5" customHeight="1">
      <c r="A14" s="48" t="s">
        <v>2</v>
      </c>
      <c r="B14" s="49"/>
      <c r="C14" s="49"/>
      <c r="D14" s="49"/>
      <c r="E14" s="49"/>
      <c r="F14" s="49"/>
      <c r="G14" s="49"/>
      <c r="H14" s="50"/>
      <c r="I14" s="17"/>
      <c r="J14" s="60" t="s">
        <v>30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48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50"/>
      <c r="BE14" s="48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50"/>
      <c r="BS14" s="62">
        <f>BS15</f>
        <v>679.81474</v>
      </c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4"/>
      <c r="CG14" s="62">
        <f>CG15</f>
        <v>597.81474</v>
      </c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4"/>
      <c r="CU14" s="41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3"/>
      <c r="DI14" s="44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6"/>
      <c r="DY14" s="44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6"/>
      <c r="EO14" s="44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6"/>
    </row>
    <row r="15" spans="1:177" s="16" customFormat="1" ht="28.5" customHeight="1">
      <c r="A15" s="27" t="s">
        <v>31</v>
      </c>
      <c r="B15" s="28"/>
      <c r="C15" s="28"/>
      <c r="D15" s="28"/>
      <c r="E15" s="28"/>
      <c r="F15" s="28"/>
      <c r="G15" s="28"/>
      <c r="H15" s="29"/>
      <c r="I15" s="19"/>
      <c r="J15" s="77" t="s">
        <v>104</v>
      </c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8"/>
      <c r="AQ15" s="27" t="s">
        <v>102</v>
      </c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9"/>
      <c r="BE15" s="27" t="s">
        <v>103</v>
      </c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9"/>
      <c r="BS15" s="32">
        <f>'[3]Строительство'!$F$415</f>
        <v>679.81474</v>
      </c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4"/>
      <c r="CG15" s="32">
        <f>'[3]Строительство'!$J$415</f>
        <v>597.81474</v>
      </c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4"/>
      <c r="CU15" s="38" t="s">
        <v>44</v>
      </c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40"/>
      <c r="DI15" s="38" t="s">
        <v>67</v>
      </c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40"/>
      <c r="DY15" s="38" t="s">
        <v>67</v>
      </c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40"/>
      <c r="EO15" s="38" t="s">
        <v>67</v>
      </c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40"/>
      <c r="FU15" s="18"/>
    </row>
    <row r="16" spans="1:161" s="18" customFormat="1" ht="12.75">
      <c r="A16" s="48" t="s">
        <v>3</v>
      </c>
      <c r="B16" s="49"/>
      <c r="C16" s="49"/>
      <c r="D16" s="49"/>
      <c r="E16" s="49"/>
      <c r="F16" s="49"/>
      <c r="G16" s="49"/>
      <c r="H16" s="50"/>
      <c r="I16" s="17"/>
      <c r="J16" s="60" t="s">
        <v>32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1"/>
      <c r="AQ16" s="48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50"/>
      <c r="BE16" s="48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50"/>
      <c r="BS16" s="62">
        <f>BS17</f>
        <v>0</v>
      </c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6"/>
      <c r="CG16" s="62">
        <f>CG17</f>
        <v>0</v>
      </c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6"/>
      <c r="CU16" s="44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6"/>
      <c r="DI16" s="44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6"/>
      <c r="DY16" s="44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6"/>
      <c r="EO16" s="44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6"/>
    </row>
    <row r="17" spans="1:177" s="16" customFormat="1" ht="28.5" customHeight="1">
      <c r="A17" s="27" t="s">
        <v>33</v>
      </c>
      <c r="B17" s="28"/>
      <c r="C17" s="28"/>
      <c r="D17" s="28"/>
      <c r="E17" s="28"/>
      <c r="F17" s="28"/>
      <c r="G17" s="28"/>
      <c r="H17" s="29"/>
      <c r="I17" s="19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8"/>
      <c r="AQ17" s="27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9"/>
      <c r="BE17" s="27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9"/>
      <c r="BS17" s="32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40"/>
      <c r="CG17" s="32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40"/>
      <c r="CU17" s="38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40"/>
      <c r="DI17" s="38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40"/>
      <c r="DY17" s="38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40"/>
      <c r="EO17" s="38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40"/>
      <c r="FU17" s="18"/>
    </row>
    <row r="18" spans="1:161" s="18" customFormat="1" ht="25.5" customHeight="1">
      <c r="A18" s="48" t="s">
        <v>4</v>
      </c>
      <c r="B18" s="49"/>
      <c r="C18" s="49"/>
      <c r="D18" s="49"/>
      <c r="E18" s="49"/>
      <c r="F18" s="49"/>
      <c r="G18" s="49"/>
      <c r="H18" s="50"/>
      <c r="I18" s="17"/>
      <c r="J18" s="60" t="s">
        <v>34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1"/>
      <c r="AQ18" s="48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50"/>
      <c r="BE18" s="48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50"/>
      <c r="BS18" s="62">
        <f>SUM(BS19:CF19)</f>
        <v>0</v>
      </c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6"/>
      <c r="CG18" s="62">
        <f>SUM(CG19:CT19)</f>
        <v>0</v>
      </c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6"/>
      <c r="CU18" s="62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6"/>
      <c r="DI18" s="44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6"/>
      <c r="DY18" s="44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6"/>
      <c r="EO18" s="44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6"/>
    </row>
    <row r="19" spans="1:177" s="16" customFormat="1" ht="26.25" customHeight="1">
      <c r="A19" s="27" t="s">
        <v>35</v>
      </c>
      <c r="B19" s="28"/>
      <c r="C19" s="28"/>
      <c r="D19" s="28"/>
      <c r="E19" s="28"/>
      <c r="F19" s="28"/>
      <c r="G19" s="28"/>
      <c r="H19" s="29"/>
      <c r="I19" s="19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8"/>
      <c r="AQ19" s="27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9"/>
      <c r="BE19" s="27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9"/>
      <c r="BS19" s="32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40"/>
      <c r="CG19" s="32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40"/>
      <c r="CU19" s="38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40"/>
      <c r="DI19" s="38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40"/>
      <c r="DY19" s="38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40"/>
      <c r="EO19" s="38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40"/>
      <c r="FU19" s="18"/>
    </row>
    <row r="20" spans="1:161" s="18" customFormat="1" ht="38.25" customHeight="1">
      <c r="A20" s="48" t="s">
        <v>5</v>
      </c>
      <c r="B20" s="49"/>
      <c r="C20" s="49"/>
      <c r="D20" s="49"/>
      <c r="E20" s="49"/>
      <c r="F20" s="49"/>
      <c r="G20" s="49"/>
      <c r="H20" s="50"/>
      <c r="I20" s="17"/>
      <c r="J20" s="60" t="s">
        <v>36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1"/>
      <c r="AQ20" s="48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50"/>
      <c r="BE20" s="48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50"/>
      <c r="BS20" s="62">
        <f>SUM(BS21:CF26)</f>
        <v>1761.004</v>
      </c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6"/>
      <c r="CG20" s="62">
        <f>SUM(CG21:CT26)</f>
        <v>1761.004</v>
      </c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6"/>
      <c r="CU20" s="44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6"/>
      <c r="DI20" s="44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6"/>
      <c r="DY20" s="44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6"/>
      <c r="EO20" s="44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6"/>
    </row>
    <row r="21" spans="1:177" s="16" customFormat="1" ht="33" customHeight="1">
      <c r="A21" s="27" t="s">
        <v>37</v>
      </c>
      <c r="B21" s="28"/>
      <c r="C21" s="28"/>
      <c r="D21" s="28"/>
      <c r="E21" s="28"/>
      <c r="F21" s="28"/>
      <c r="G21" s="28"/>
      <c r="H21" s="29"/>
      <c r="I21" s="19"/>
      <c r="J21" s="30" t="s">
        <v>80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1"/>
      <c r="AQ21" s="27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9"/>
      <c r="BE21" s="27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9"/>
      <c r="BS21" s="32" t="s">
        <v>67</v>
      </c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40"/>
      <c r="CG21" s="32" t="s">
        <v>67</v>
      </c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40"/>
      <c r="CU21" s="32" t="s">
        <v>67</v>
      </c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40"/>
      <c r="DI21" s="38" t="s">
        <v>67</v>
      </c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40"/>
      <c r="DY21" s="38" t="s">
        <v>67</v>
      </c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40"/>
      <c r="EO21" s="38" t="s">
        <v>67</v>
      </c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40"/>
      <c r="FU21" s="18"/>
    </row>
    <row r="22" spans="1:177" s="16" customFormat="1" ht="33" customHeight="1">
      <c r="A22" s="27" t="s">
        <v>57</v>
      </c>
      <c r="B22" s="28"/>
      <c r="C22" s="28"/>
      <c r="D22" s="28"/>
      <c r="E22" s="28"/>
      <c r="F22" s="28"/>
      <c r="G22" s="28"/>
      <c r="H22" s="29"/>
      <c r="I22" s="19"/>
      <c r="J22" s="30" t="s">
        <v>81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1"/>
      <c r="AQ22" s="27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9"/>
      <c r="BE22" s="27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9"/>
      <c r="BS22" s="32">
        <f>CG22</f>
        <v>1237.5</v>
      </c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40"/>
      <c r="CG22" s="32">
        <f>'[3]Оборудование'!$I$20</f>
        <v>1237.5</v>
      </c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40"/>
      <c r="CU22" s="38" t="s">
        <v>44</v>
      </c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40"/>
      <c r="DI22" s="38" t="s">
        <v>67</v>
      </c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40"/>
      <c r="DY22" s="38" t="s">
        <v>67</v>
      </c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40"/>
      <c r="EO22" s="38" t="s">
        <v>67</v>
      </c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40"/>
      <c r="FU22" s="18"/>
    </row>
    <row r="23" spans="1:177" s="16" customFormat="1" ht="33" customHeight="1">
      <c r="A23" s="27" t="s">
        <v>58</v>
      </c>
      <c r="B23" s="28"/>
      <c r="C23" s="28"/>
      <c r="D23" s="28"/>
      <c r="E23" s="28"/>
      <c r="F23" s="28"/>
      <c r="G23" s="28"/>
      <c r="H23" s="29"/>
      <c r="I23" s="19"/>
      <c r="J23" s="30" t="s">
        <v>82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1"/>
      <c r="AQ23" s="27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9"/>
      <c r="BE23" s="27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9"/>
      <c r="BS23" s="32" t="s">
        <v>67</v>
      </c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40"/>
      <c r="CG23" s="32" t="s">
        <v>67</v>
      </c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40"/>
      <c r="CU23" s="32" t="s">
        <v>67</v>
      </c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40"/>
      <c r="DI23" s="38" t="s">
        <v>67</v>
      </c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40"/>
      <c r="DY23" s="38" t="s">
        <v>67</v>
      </c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40"/>
      <c r="EO23" s="38" t="s">
        <v>67</v>
      </c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40"/>
      <c r="FU23" s="18"/>
    </row>
    <row r="24" spans="1:177" s="16" customFormat="1" ht="33" customHeight="1">
      <c r="A24" s="27" t="s">
        <v>59</v>
      </c>
      <c r="B24" s="28"/>
      <c r="C24" s="28"/>
      <c r="D24" s="28"/>
      <c r="E24" s="28"/>
      <c r="F24" s="28"/>
      <c r="G24" s="28"/>
      <c r="H24" s="29"/>
      <c r="I24" s="19"/>
      <c r="J24" s="30" t="s">
        <v>46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1"/>
      <c r="AQ24" s="27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9"/>
      <c r="BE24" s="27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9"/>
      <c r="BS24" s="32">
        <f>CG24</f>
        <v>350</v>
      </c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40"/>
      <c r="CG24" s="32">
        <f>'[3]Оборудование'!$I$68</f>
        <v>350</v>
      </c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40"/>
      <c r="CU24" s="38" t="s">
        <v>44</v>
      </c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40"/>
      <c r="DI24" s="38" t="s">
        <v>67</v>
      </c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40"/>
      <c r="DY24" s="38" t="s">
        <v>67</v>
      </c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40"/>
      <c r="EO24" s="38" t="s">
        <v>67</v>
      </c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40"/>
      <c r="FU24" s="18"/>
    </row>
    <row r="25" spans="1:177" s="16" customFormat="1" ht="33" customHeight="1">
      <c r="A25" s="27" t="s">
        <v>60</v>
      </c>
      <c r="B25" s="28"/>
      <c r="C25" s="28"/>
      <c r="D25" s="28"/>
      <c r="E25" s="28"/>
      <c r="F25" s="28"/>
      <c r="G25" s="28"/>
      <c r="H25" s="29"/>
      <c r="I25" s="19"/>
      <c r="J25" s="30" t="s">
        <v>105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1"/>
      <c r="AQ25" s="27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9"/>
      <c r="BE25" s="27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9"/>
      <c r="BS25" s="32">
        <f>CG25</f>
        <v>173.50400000000002</v>
      </c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40"/>
      <c r="CG25" s="32">
        <f>'[3]Оборудование'!$K$90+'[3]Оборудование'!$K$91</f>
        <v>173.50400000000002</v>
      </c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40"/>
      <c r="CU25" s="38" t="s">
        <v>44</v>
      </c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40"/>
      <c r="DI25" s="38" t="s">
        <v>67</v>
      </c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40"/>
      <c r="DY25" s="38" t="s">
        <v>67</v>
      </c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40"/>
      <c r="EO25" s="38" t="s">
        <v>67</v>
      </c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40"/>
      <c r="FU25" s="18"/>
    </row>
    <row r="26" spans="1:177" s="16" customFormat="1" ht="33" customHeight="1">
      <c r="A26" s="27" t="s">
        <v>65</v>
      </c>
      <c r="B26" s="28"/>
      <c r="C26" s="28"/>
      <c r="D26" s="28"/>
      <c r="E26" s="28"/>
      <c r="F26" s="28"/>
      <c r="G26" s="28"/>
      <c r="H26" s="29"/>
      <c r="I26" s="19"/>
      <c r="J26" s="30" t="s">
        <v>47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1"/>
      <c r="AQ26" s="27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9"/>
      <c r="BE26" s="27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9"/>
      <c r="BS26" s="32" t="s">
        <v>67</v>
      </c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40"/>
      <c r="CG26" s="32" t="s">
        <v>67</v>
      </c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40"/>
      <c r="CU26" s="32" t="s">
        <v>67</v>
      </c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40"/>
      <c r="DI26" s="38" t="s">
        <v>67</v>
      </c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40"/>
      <c r="DY26" s="38" t="s">
        <v>67</v>
      </c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40"/>
      <c r="EO26" s="38" t="s">
        <v>67</v>
      </c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40"/>
      <c r="FU26" s="18"/>
    </row>
    <row r="27" spans="1:161" s="18" customFormat="1" ht="25.5" customHeight="1">
      <c r="A27" s="48" t="s">
        <v>8</v>
      </c>
      <c r="B27" s="49"/>
      <c r="C27" s="49"/>
      <c r="D27" s="49"/>
      <c r="E27" s="49"/>
      <c r="F27" s="49"/>
      <c r="G27" s="49"/>
      <c r="H27" s="50"/>
      <c r="I27" s="17"/>
      <c r="J27" s="60" t="s">
        <v>38</v>
      </c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1"/>
      <c r="AQ27" s="48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50"/>
      <c r="BE27" s="48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50"/>
      <c r="BS27" s="62">
        <v>0</v>
      </c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6"/>
      <c r="CG27" s="62">
        <v>0</v>
      </c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6"/>
      <c r="CU27" s="44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6"/>
      <c r="DI27" s="44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6"/>
      <c r="DY27" s="44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6"/>
      <c r="EO27" s="44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6"/>
    </row>
    <row r="28" spans="1:161" s="18" customFormat="1" ht="25.5" customHeight="1">
      <c r="A28" s="48" t="s">
        <v>22</v>
      </c>
      <c r="B28" s="49"/>
      <c r="C28" s="49"/>
      <c r="D28" s="49"/>
      <c r="E28" s="49"/>
      <c r="F28" s="49"/>
      <c r="G28" s="49"/>
      <c r="H28" s="50"/>
      <c r="I28" s="17"/>
      <c r="J28" s="60" t="s">
        <v>39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1"/>
      <c r="AQ28" s="48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50"/>
      <c r="BE28" s="48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50"/>
      <c r="BS28" s="62">
        <v>0</v>
      </c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6"/>
      <c r="CG28" s="62">
        <v>0</v>
      </c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6"/>
      <c r="CU28" s="44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6"/>
      <c r="DI28" s="44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6"/>
      <c r="DY28" s="44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6"/>
      <c r="EO28" s="44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6"/>
    </row>
  </sheetData>
  <sheetProtection/>
  <mergeCells count="207">
    <mergeCell ref="CU15:DH15"/>
    <mergeCell ref="DI15:DX15"/>
    <mergeCell ref="DY15:EN15"/>
    <mergeCell ref="EO15:FE15"/>
    <mergeCell ref="A15:H15"/>
    <mergeCell ref="J15:AP15"/>
    <mergeCell ref="AQ15:BD15"/>
    <mergeCell ref="BE15:BR15"/>
    <mergeCell ref="BS15:CF15"/>
    <mergeCell ref="CG15:CT15"/>
    <mergeCell ref="CU26:DH26"/>
    <mergeCell ref="DI26:DX26"/>
    <mergeCell ref="DY26:EN26"/>
    <mergeCell ref="EO26:FE26"/>
    <mergeCell ref="A26:H26"/>
    <mergeCell ref="J26:AP26"/>
    <mergeCell ref="AQ26:BD26"/>
    <mergeCell ref="BE26:BR26"/>
    <mergeCell ref="BS26:CF26"/>
    <mergeCell ref="CG26:CT26"/>
    <mergeCell ref="DY21:EN21"/>
    <mergeCell ref="EO21:FE21"/>
    <mergeCell ref="AQ21:BD21"/>
    <mergeCell ref="BE21:BR21"/>
    <mergeCell ref="BS21:CF21"/>
    <mergeCell ref="CG21:CT21"/>
    <mergeCell ref="CU21:DH21"/>
    <mergeCell ref="DI21:DX21"/>
    <mergeCell ref="CU23:DH23"/>
    <mergeCell ref="DI23:DX23"/>
    <mergeCell ref="DY23:EN23"/>
    <mergeCell ref="EO23:FE23"/>
    <mergeCell ref="A23:H23"/>
    <mergeCell ref="J23:AP23"/>
    <mergeCell ref="AQ23:BD23"/>
    <mergeCell ref="BE23:BR23"/>
    <mergeCell ref="BS23:CF23"/>
    <mergeCell ref="CG23:CT23"/>
    <mergeCell ref="A21:H21"/>
    <mergeCell ref="J21:AP21"/>
    <mergeCell ref="CU17:DH17"/>
    <mergeCell ref="DI17:DX17"/>
    <mergeCell ref="DY17:EN17"/>
    <mergeCell ref="EO17:FE17"/>
    <mergeCell ref="A17:H17"/>
    <mergeCell ref="J17:AP17"/>
    <mergeCell ref="AQ17:BD17"/>
    <mergeCell ref="BE17:BR17"/>
    <mergeCell ref="BS17:CF17"/>
    <mergeCell ref="CG17:CT17"/>
    <mergeCell ref="EO28:FE28"/>
    <mergeCell ref="EO27:FE27"/>
    <mergeCell ref="A28:H28"/>
    <mergeCell ref="J28:AP28"/>
    <mergeCell ref="AQ28:BD28"/>
    <mergeCell ref="BE28:BR28"/>
    <mergeCell ref="BS28:CF28"/>
    <mergeCell ref="CG28:CT28"/>
    <mergeCell ref="CU28:DH28"/>
    <mergeCell ref="DI28:DX28"/>
    <mergeCell ref="DY28:EN28"/>
    <mergeCell ref="A27:H27"/>
    <mergeCell ref="J27:AP27"/>
    <mergeCell ref="AQ27:BD27"/>
    <mergeCell ref="BE27:BR27"/>
    <mergeCell ref="BS27:CF27"/>
    <mergeCell ref="CG27:CT27"/>
    <mergeCell ref="CU27:DH27"/>
    <mergeCell ref="DI27:DX27"/>
    <mergeCell ref="DY27:EN27"/>
    <mergeCell ref="EO20:FE20"/>
    <mergeCell ref="EO19:FE19"/>
    <mergeCell ref="A20:H20"/>
    <mergeCell ref="J20:AP20"/>
    <mergeCell ref="AQ20:BD20"/>
    <mergeCell ref="BE20:BR20"/>
    <mergeCell ref="BS20:CF20"/>
    <mergeCell ref="CG20:CT20"/>
    <mergeCell ref="CU20:DH20"/>
    <mergeCell ref="DI20:DX20"/>
    <mergeCell ref="DY20:EN20"/>
    <mergeCell ref="EO18:FE18"/>
    <mergeCell ref="A19:H19"/>
    <mergeCell ref="J19:AP19"/>
    <mergeCell ref="AQ19:BD19"/>
    <mergeCell ref="BE19:BR19"/>
    <mergeCell ref="BS19:CF19"/>
    <mergeCell ref="CG19:CT19"/>
    <mergeCell ref="CU19:DH19"/>
    <mergeCell ref="DI19:DX19"/>
    <mergeCell ref="DY19:EN19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18:EN18"/>
    <mergeCell ref="EO16:FE16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DY16:EN16"/>
    <mergeCell ref="EO14:FE14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4:EN14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3:EN13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2:EN12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11:DX11"/>
    <mergeCell ref="DY11:EN11"/>
    <mergeCell ref="EO9:FE9"/>
    <mergeCell ref="A10:H10"/>
    <mergeCell ref="I10:AP10"/>
    <mergeCell ref="AQ10:BD10"/>
    <mergeCell ref="BE10:BR10"/>
    <mergeCell ref="BS10:CF10"/>
    <mergeCell ref="CG10:CT10"/>
    <mergeCell ref="CU10:DH10"/>
    <mergeCell ref="DI10:DX10"/>
    <mergeCell ref="DY10:EN10"/>
    <mergeCell ref="BE9:BR9"/>
    <mergeCell ref="BS9:CF9"/>
    <mergeCell ref="CG9:CT9"/>
    <mergeCell ref="CU9:DH9"/>
    <mergeCell ref="DI9:DX9"/>
    <mergeCell ref="DY9:EN9"/>
    <mergeCell ref="CB3:EG3"/>
    <mergeCell ref="CB4:EG4"/>
    <mergeCell ref="AQ5:AT5"/>
    <mergeCell ref="A6:FE6"/>
    <mergeCell ref="A8:H9"/>
    <mergeCell ref="I8:AP9"/>
    <mergeCell ref="AQ8:BR8"/>
    <mergeCell ref="BS8:DH8"/>
    <mergeCell ref="DI8:FE8"/>
    <mergeCell ref="AQ9:BD9"/>
    <mergeCell ref="A22:H22"/>
    <mergeCell ref="J22:AP22"/>
    <mergeCell ref="AQ22:BD22"/>
    <mergeCell ref="BE22:BR22"/>
    <mergeCell ref="BS22:CF22"/>
    <mergeCell ref="CG22:CT22"/>
    <mergeCell ref="CU22:DH22"/>
    <mergeCell ref="DI22:DX22"/>
    <mergeCell ref="DY22:EN22"/>
    <mergeCell ref="EO22:FE22"/>
    <mergeCell ref="A24:H24"/>
    <mergeCell ref="J24:AP24"/>
    <mergeCell ref="AQ24:BD24"/>
    <mergeCell ref="BE24:BR24"/>
    <mergeCell ref="BS24:CF24"/>
    <mergeCell ref="CG24:CT24"/>
    <mergeCell ref="A25:H25"/>
    <mergeCell ref="J25:AP25"/>
    <mergeCell ref="AQ25:BD25"/>
    <mergeCell ref="BE25:BR25"/>
    <mergeCell ref="BS25:CF25"/>
    <mergeCell ref="CG25:CT25"/>
    <mergeCell ref="CU25:DH25"/>
    <mergeCell ref="DI25:DX25"/>
    <mergeCell ref="DY25:EN25"/>
    <mergeCell ref="EO25:FE25"/>
    <mergeCell ref="CU24:DH24"/>
    <mergeCell ref="DI24:DX24"/>
    <mergeCell ref="DY24:EN24"/>
    <mergeCell ref="EO24:FE2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E29"/>
  <sheetViews>
    <sheetView view="pageBreakPreview" zoomScaleSheetLayoutView="100" zoomScalePageLayoutView="0" workbookViewId="0" topLeftCell="A1">
      <selection activeCell="DI27" sqref="DI27:DX27"/>
    </sheetView>
  </sheetViews>
  <sheetFormatPr defaultColWidth="0.875" defaultRowHeight="12.75"/>
  <cols>
    <col min="1" max="111" width="0.875" style="11" customWidth="1"/>
    <col min="112" max="112" width="1.75390625" style="11" customWidth="1"/>
    <col min="113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67" t="s">
        <v>41</v>
      </c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</row>
    <row r="4" spans="80:137" s="8" customFormat="1" ht="11.25">
      <c r="CB4" s="68" t="s">
        <v>6</v>
      </c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</row>
    <row r="5" spans="42:47" s="13" customFormat="1" ht="15.75">
      <c r="AP5" s="15" t="s">
        <v>52</v>
      </c>
      <c r="AQ5" s="69" t="s">
        <v>101</v>
      </c>
      <c r="AR5" s="69"/>
      <c r="AS5" s="69"/>
      <c r="AT5" s="69"/>
      <c r="AU5" s="13" t="s">
        <v>26</v>
      </c>
    </row>
    <row r="6" spans="1:161" s="13" customFormat="1" ht="21.75" customHeight="1">
      <c r="A6" s="70" t="s">
        <v>100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</row>
    <row r="8" spans="1:161" s="16" customFormat="1" ht="28.5" customHeight="1">
      <c r="A8" s="54" t="s">
        <v>9</v>
      </c>
      <c r="B8" s="55"/>
      <c r="C8" s="55"/>
      <c r="D8" s="55"/>
      <c r="E8" s="55"/>
      <c r="F8" s="55"/>
      <c r="G8" s="55"/>
      <c r="H8" s="56"/>
      <c r="I8" s="54" t="s">
        <v>10</v>
      </c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6"/>
      <c r="AQ8" s="24" t="s">
        <v>13</v>
      </c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6"/>
      <c r="BS8" s="24" t="s">
        <v>14</v>
      </c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6"/>
      <c r="DI8" s="24" t="s">
        <v>18</v>
      </c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6"/>
    </row>
    <row r="9" spans="1:161" s="16" customFormat="1" ht="66" customHeight="1">
      <c r="A9" s="57"/>
      <c r="B9" s="58"/>
      <c r="C9" s="58"/>
      <c r="D9" s="58"/>
      <c r="E9" s="58"/>
      <c r="F9" s="58"/>
      <c r="G9" s="58"/>
      <c r="H9" s="59"/>
      <c r="I9" s="57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9"/>
      <c r="AQ9" s="24" t="s">
        <v>11</v>
      </c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6"/>
      <c r="BE9" s="24" t="s">
        <v>12</v>
      </c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6"/>
      <c r="BS9" s="24" t="s">
        <v>15</v>
      </c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6"/>
      <c r="CG9" s="24" t="s">
        <v>16</v>
      </c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6"/>
      <c r="CU9" s="24" t="s">
        <v>17</v>
      </c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6"/>
      <c r="DI9" s="24" t="s">
        <v>19</v>
      </c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6"/>
      <c r="DY9" s="24" t="s">
        <v>20</v>
      </c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6"/>
      <c r="EO9" s="24" t="s">
        <v>21</v>
      </c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6"/>
    </row>
    <row r="10" spans="1:161" s="16" customFormat="1" ht="12.75">
      <c r="A10" s="51" t="s">
        <v>0</v>
      </c>
      <c r="B10" s="52"/>
      <c r="C10" s="52"/>
      <c r="D10" s="52"/>
      <c r="E10" s="52"/>
      <c r="F10" s="52"/>
      <c r="G10" s="52"/>
      <c r="H10" s="53"/>
      <c r="I10" s="51" t="s">
        <v>1</v>
      </c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3"/>
      <c r="AQ10" s="51" t="s">
        <v>2</v>
      </c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3"/>
      <c r="BE10" s="51" t="s">
        <v>3</v>
      </c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3"/>
      <c r="BS10" s="51" t="s">
        <v>4</v>
      </c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3"/>
      <c r="CG10" s="51" t="s">
        <v>5</v>
      </c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3"/>
      <c r="CU10" s="51" t="s">
        <v>8</v>
      </c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3"/>
      <c r="DI10" s="51" t="s">
        <v>22</v>
      </c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3"/>
      <c r="DY10" s="51" t="s">
        <v>23</v>
      </c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3"/>
      <c r="EO10" s="51" t="s">
        <v>24</v>
      </c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3"/>
    </row>
    <row r="11" spans="1:161" s="18" customFormat="1" ht="12.75">
      <c r="A11" s="48" t="s">
        <v>0</v>
      </c>
      <c r="B11" s="49"/>
      <c r="C11" s="49"/>
      <c r="D11" s="49"/>
      <c r="E11" s="49"/>
      <c r="F11" s="49"/>
      <c r="G11" s="49"/>
      <c r="H11" s="50"/>
      <c r="I11" s="17"/>
      <c r="J11" s="60" t="s">
        <v>27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1"/>
      <c r="AQ11" s="48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50"/>
      <c r="BE11" s="48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50"/>
      <c r="BS11" s="62">
        <f>BS12+BS21+BS23+BS24</f>
        <v>0</v>
      </c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4"/>
      <c r="CG11" s="62">
        <f>CG12+CG21+CG23+CG24</f>
        <v>0</v>
      </c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4"/>
      <c r="CU11" s="44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6"/>
      <c r="DI11" s="44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6"/>
      <c r="DY11" s="44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6"/>
      <c r="EO11" s="44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6"/>
    </row>
    <row r="12" spans="1:161" s="18" customFormat="1" ht="38.25" customHeight="1">
      <c r="A12" s="48" t="s">
        <v>1</v>
      </c>
      <c r="B12" s="49"/>
      <c r="C12" s="49"/>
      <c r="D12" s="49"/>
      <c r="E12" s="49"/>
      <c r="F12" s="49"/>
      <c r="G12" s="49"/>
      <c r="H12" s="50"/>
      <c r="I12" s="17"/>
      <c r="J12" s="60" t="s">
        <v>28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1"/>
      <c r="AQ12" s="48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50"/>
      <c r="BE12" s="48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50"/>
      <c r="BS12" s="62">
        <f>BS14+BS17+BS19</f>
        <v>0</v>
      </c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4"/>
      <c r="CG12" s="62">
        <f>CG14+CG17+CG19</f>
        <v>0</v>
      </c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4"/>
      <c r="CU12" s="44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6"/>
      <c r="DI12" s="44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6"/>
      <c r="DY12" s="44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6"/>
      <c r="EO12" s="44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6"/>
    </row>
    <row r="13" spans="1:161" s="16" customFormat="1" ht="12.75">
      <c r="A13" s="27" t="s">
        <v>29</v>
      </c>
      <c r="B13" s="28"/>
      <c r="C13" s="28"/>
      <c r="D13" s="28"/>
      <c r="E13" s="28"/>
      <c r="F13" s="28"/>
      <c r="G13" s="28"/>
      <c r="H13" s="29"/>
      <c r="I13" s="19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1"/>
      <c r="AQ13" s="27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9"/>
      <c r="BE13" s="27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9"/>
      <c r="BS13" s="32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4"/>
      <c r="CG13" s="32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4"/>
      <c r="CU13" s="38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40"/>
      <c r="DI13" s="38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40"/>
      <c r="DY13" s="38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40"/>
      <c r="EO13" s="38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40"/>
    </row>
    <row r="14" spans="1:161" s="18" customFormat="1" ht="37.5" customHeight="1">
      <c r="A14" s="48" t="s">
        <v>2</v>
      </c>
      <c r="B14" s="49"/>
      <c r="C14" s="49"/>
      <c r="D14" s="49"/>
      <c r="E14" s="49"/>
      <c r="F14" s="49"/>
      <c r="G14" s="49"/>
      <c r="H14" s="50"/>
      <c r="I14" s="17"/>
      <c r="J14" s="60" t="s">
        <v>30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48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50"/>
      <c r="BE14" s="48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50"/>
      <c r="BS14" s="62">
        <f>SUM(BS15:CF16)</f>
        <v>0</v>
      </c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4"/>
      <c r="CG14" s="62">
        <f>SUM(CG15:CT16)</f>
        <v>0</v>
      </c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4"/>
      <c r="CU14" s="41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3"/>
      <c r="DI14" s="44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6"/>
      <c r="DY14" s="44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6"/>
      <c r="EO14" s="44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6"/>
    </row>
    <row r="15" spans="1:161" s="16" customFormat="1" ht="41.25" customHeight="1" hidden="1">
      <c r="A15" s="27"/>
      <c r="B15" s="28"/>
      <c r="C15" s="28"/>
      <c r="D15" s="28"/>
      <c r="E15" s="28"/>
      <c r="F15" s="28"/>
      <c r="G15" s="28"/>
      <c r="H15" s="29"/>
      <c r="I15" s="19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1"/>
      <c r="AQ15" s="27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9"/>
      <c r="BE15" s="27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9"/>
      <c r="BS15" s="32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4"/>
      <c r="CG15" s="32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4"/>
      <c r="CU15" s="38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40"/>
      <c r="DI15" s="38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40"/>
      <c r="DY15" s="38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40"/>
      <c r="EO15" s="38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40"/>
    </row>
    <row r="16" spans="1:161" s="16" customFormat="1" ht="42" customHeight="1" hidden="1">
      <c r="A16" s="27"/>
      <c r="B16" s="28"/>
      <c r="C16" s="28"/>
      <c r="D16" s="28"/>
      <c r="E16" s="28"/>
      <c r="F16" s="28"/>
      <c r="G16" s="28"/>
      <c r="H16" s="29"/>
      <c r="I16" s="19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1"/>
      <c r="AQ16" s="27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9"/>
      <c r="BE16" s="27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9"/>
      <c r="BS16" s="32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4"/>
      <c r="CG16" s="32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4"/>
      <c r="CU16" s="38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40"/>
      <c r="DI16" s="38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40"/>
      <c r="DY16" s="38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40"/>
      <c r="EO16" s="38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40"/>
    </row>
    <row r="17" spans="1:161" s="18" customFormat="1" ht="12.75">
      <c r="A17" s="48" t="s">
        <v>3</v>
      </c>
      <c r="B17" s="49"/>
      <c r="C17" s="49"/>
      <c r="D17" s="49"/>
      <c r="E17" s="49"/>
      <c r="F17" s="49"/>
      <c r="G17" s="49"/>
      <c r="H17" s="50"/>
      <c r="I17" s="17"/>
      <c r="J17" s="60" t="s">
        <v>32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1"/>
      <c r="AQ17" s="48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50"/>
      <c r="BE17" s="48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50"/>
      <c r="BS17" s="62">
        <f>SUM(BS18)</f>
        <v>0</v>
      </c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4"/>
      <c r="CG17" s="62">
        <f>SUM(CG18)</f>
        <v>0</v>
      </c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4"/>
      <c r="CU17" s="44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6"/>
      <c r="DI17" s="44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6"/>
      <c r="DY17" s="44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6"/>
      <c r="EO17" s="44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6"/>
    </row>
    <row r="18" spans="1:161" s="16" customFormat="1" ht="18.75" customHeight="1">
      <c r="A18" s="27" t="s">
        <v>33</v>
      </c>
      <c r="B18" s="28"/>
      <c r="C18" s="28"/>
      <c r="D18" s="28"/>
      <c r="E18" s="28"/>
      <c r="F18" s="28"/>
      <c r="G18" s="28"/>
      <c r="H18" s="29"/>
      <c r="I18" s="19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1"/>
      <c r="AQ18" s="27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9"/>
      <c r="BE18" s="27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9"/>
      <c r="BS18" s="32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4"/>
      <c r="CG18" s="32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4"/>
      <c r="CU18" s="74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6"/>
      <c r="DI18" s="38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40"/>
      <c r="DY18" s="38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40"/>
      <c r="EO18" s="38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40"/>
    </row>
    <row r="19" spans="1:161" s="18" customFormat="1" ht="25.5" customHeight="1">
      <c r="A19" s="48" t="s">
        <v>4</v>
      </c>
      <c r="B19" s="49"/>
      <c r="C19" s="49"/>
      <c r="D19" s="49"/>
      <c r="E19" s="49"/>
      <c r="F19" s="49"/>
      <c r="G19" s="49"/>
      <c r="H19" s="50"/>
      <c r="I19" s="17"/>
      <c r="J19" s="60" t="s">
        <v>34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1"/>
      <c r="AQ19" s="48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50"/>
      <c r="BE19" s="48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50"/>
      <c r="BS19" s="62">
        <v>0</v>
      </c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4"/>
      <c r="CG19" s="62">
        <v>0</v>
      </c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4"/>
      <c r="CU19" s="62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6"/>
      <c r="DI19" s="44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6"/>
      <c r="DY19" s="44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6"/>
      <c r="EO19" s="44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6"/>
    </row>
    <row r="20" spans="1:161" s="16" customFormat="1" ht="12.75">
      <c r="A20" s="27" t="s">
        <v>35</v>
      </c>
      <c r="B20" s="28"/>
      <c r="C20" s="28"/>
      <c r="D20" s="28"/>
      <c r="E20" s="28"/>
      <c r="F20" s="28"/>
      <c r="G20" s="28"/>
      <c r="H20" s="29"/>
      <c r="I20" s="19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1"/>
      <c r="AQ20" s="27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9"/>
      <c r="BE20" s="27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9"/>
      <c r="BS20" s="32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4"/>
      <c r="CG20" s="32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4"/>
      <c r="CU20" s="38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40"/>
      <c r="DI20" s="38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40"/>
      <c r="DY20" s="38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40"/>
      <c r="EO20" s="38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40"/>
    </row>
    <row r="21" spans="1:161" s="18" customFormat="1" ht="38.25" customHeight="1">
      <c r="A21" s="48" t="s">
        <v>5</v>
      </c>
      <c r="B21" s="49"/>
      <c r="C21" s="49"/>
      <c r="D21" s="49"/>
      <c r="E21" s="49"/>
      <c r="F21" s="49"/>
      <c r="G21" s="49"/>
      <c r="H21" s="50"/>
      <c r="I21" s="17"/>
      <c r="J21" s="60" t="s">
        <v>36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1"/>
      <c r="AQ21" s="48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50"/>
      <c r="BE21" s="48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50"/>
      <c r="BS21" s="62">
        <f>SUM(BS22)</f>
        <v>0</v>
      </c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4"/>
      <c r="CG21" s="62">
        <f>SUM(CG22)</f>
        <v>0</v>
      </c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4"/>
      <c r="CU21" s="44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6"/>
      <c r="DI21" s="44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6"/>
      <c r="DY21" s="44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6"/>
      <c r="EO21" s="44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6"/>
    </row>
    <row r="22" spans="1:161" s="16" customFormat="1" ht="15" customHeight="1">
      <c r="A22" s="27" t="s">
        <v>37</v>
      </c>
      <c r="B22" s="28"/>
      <c r="C22" s="28"/>
      <c r="D22" s="28"/>
      <c r="E22" s="28"/>
      <c r="F22" s="28"/>
      <c r="G22" s="28"/>
      <c r="H22" s="29"/>
      <c r="I22" s="19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1"/>
      <c r="AQ22" s="27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9"/>
      <c r="BE22" s="27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9"/>
      <c r="BS22" s="32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4"/>
      <c r="CG22" s="32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4"/>
      <c r="CU22" s="38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40"/>
      <c r="DI22" s="38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40"/>
      <c r="DY22" s="38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40"/>
      <c r="EO22" s="38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40"/>
    </row>
    <row r="23" spans="1:161" s="18" customFormat="1" ht="25.5" customHeight="1">
      <c r="A23" s="48" t="s">
        <v>8</v>
      </c>
      <c r="B23" s="49"/>
      <c r="C23" s="49"/>
      <c r="D23" s="49"/>
      <c r="E23" s="49"/>
      <c r="F23" s="49"/>
      <c r="G23" s="49"/>
      <c r="H23" s="50"/>
      <c r="I23" s="17"/>
      <c r="J23" s="60" t="s">
        <v>38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1"/>
      <c r="AQ23" s="48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50"/>
      <c r="BE23" s="48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50"/>
      <c r="BS23" s="62">
        <v>0</v>
      </c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4"/>
      <c r="CG23" s="62">
        <v>0</v>
      </c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4"/>
      <c r="CU23" s="44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6"/>
      <c r="DI23" s="44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6"/>
      <c r="DY23" s="44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6"/>
      <c r="EO23" s="44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6"/>
    </row>
    <row r="24" spans="1:161" s="18" customFormat="1" ht="25.5" customHeight="1">
      <c r="A24" s="48" t="s">
        <v>22</v>
      </c>
      <c r="B24" s="49"/>
      <c r="C24" s="49"/>
      <c r="D24" s="49"/>
      <c r="E24" s="49"/>
      <c r="F24" s="49"/>
      <c r="G24" s="49"/>
      <c r="H24" s="50"/>
      <c r="I24" s="17"/>
      <c r="J24" s="60" t="s">
        <v>39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1"/>
      <c r="AQ24" s="48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50"/>
      <c r="BE24" s="48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50"/>
      <c r="BS24" s="62">
        <f>SUM(BS25:CF27)</f>
        <v>0</v>
      </c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4"/>
      <c r="CG24" s="62">
        <f>SUM(CG25:CT27)</f>
        <v>0</v>
      </c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4"/>
      <c r="CU24" s="44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6"/>
      <c r="DI24" s="44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6"/>
      <c r="DY24" s="44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6"/>
      <c r="EO24" s="44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6"/>
    </row>
    <row r="25" spans="1:161" s="16" customFormat="1" ht="31.5" customHeight="1">
      <c r="A25" s="65"/>
      <c r="B25" s="65"/>
      <c r="C25" s="65"/>
      <c r="D25" s="65"/>
      <c r="E25" s="65"/>
      <c r="F25" s="65"/>
      <c r="G25" s="65"/>
      <c r="H25" s="65"/>
      <c r="I25" s="20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</row>
    <row r="26" spans="1:161" s="16" customFormat="1" ht="30.75" customHeight="1">
      <c r="A26" s="65"/>
      <c r="B26" s="65"/>
      <c r="C26" s="65"/>
      <c r="D26" s="65"/>
      <c r="E26" s="65"/>
      <c r="F26" s="65"/>
      <c r="G26" s="65"/>
      <c r="H26" s="65"/>
      <c r="I26" s="20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</row>
    <row r="27" spans="1:161" s="16" customFormat="1" ht="39" customHeight="1">
      <c r="A27" s="65"/>
      <c r="B27" s="65"/>
      <c r="C27" s="65"/>
      <c r="D27" s="65"/>
      <c r="E27" s="65"/>
      <c r="F27" s="65"/>
      <c r="G27" s="65"/>
      <c r="H27" s="65"/>
      <c r="I27" s="20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</row>
    <row r="28" spans="1:161" s="16" customFormat="1" ht="12.75">
      <c r="A28" s="65"/>
      <c r="B28" s="65"/>
      <c r="C28" s="65"/>
      <c r="D28" s="65"/>
      <c r="E28" s="65"/>
      <c r="F28" s="65"/>
      <c r="G28" s="65"/>
      <c r="H28" s="65"/>
      <c r="I28" s="20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</row>
    <row r="29" spans="1:161" s="16" customFormat="1" ht="12.75">
      <c r="A29" s="65"/>
      <c r="B29" s="65"/>
      <c r="C29" s="65"/>
      <c r="D29" s="65"/>
      <c r="E29" s="65"/>
      <c r="F29" s="65"/>
      <c r="G29" s="65"/>
      <c r="H29" s="65"/>
      <c r="I29" s="20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</row>
  </sheetData>
  <sheetProtection/>
  <mergeCells count="217">
    <mergeCell ref="CB3:EG3"/>
    <mergeCell ref="CB4:EG4"/>
    <mergeCell ref="AQ5:AT5"/>
    <mergeCell ref="A6:FE6"/>
    <mergeCell ref="A8:H9"/>
    <mergeCell ref="I8:AP9"/>
    <mergeCell ref="AQ8:BR8"/>
    <mergeCell ref="BS8:DH8"/>
    <mergeCell ref="DI8:FE8"/>
    <mergeCell ref="AQ9:BD9"/>
    <mergeCell ref="DY10:EN10"/>
    <mergeCell ref="BE9:BR9"/>
    <mergeCell ref="BS9:CF9"/>
    <mergeCell ref="CG9:CT9"/>
    <mergeCell ref="CU9:DH9"/>
    <mergeCell ref="DI9:DX9"/>
    <mergeCell ref="DY9:EN9"/>
    <mergeCell ref="DY11:EN11"/>
    <mergeCell ref="EO9:FE9"/>
    <mergeCell ref="A10:H10"/>
    <mergeCell ref="I10:AP10"/>
    <mergeCell ref="AQ10:BD10"/>
    <mergeCell ref="BE10:BR10"/>
    <mergeCell ref="BS10:CF10"/>
    <mergeCell ref="CG10:CT10"/>
    <mergeCell ref="CU10:DH10"/>
    <mergeCell ref="DI10:DX10"/>
    <mergeCell ref="DY12:EN12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11:DX11"/>
    <mergeCell ref="DY13:EN13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4:EN14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5:EN15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6:EN16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7:EN17"/>
    <mergeCell ref="EO15:FE15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DY18:EN18"/>
    <mergeCell ref="EO16:FE16"/>
    <mergeCell ref="A17:H17"/>
    <mergeCell ref="J17:AP17"/>
    <mergeCell ref="AQ17:BD17"/>
    <mergeCell ref="BE17:BR17"/>
    <mergeCell ref="BS17:CF17"/>
    <mergeCell ref="CG17:CT17"/>
    <mergeCell ref="CU17:DH17"/>
    <mergeCell ref="DI17:DX17"/>
    <mergeCell ref="DY19:EN19"/>
    <mergeCell ref="EO17:FE17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20:EN20"/>
    <mergeCell ref="EO18:FE18"/>
    <mergeCell ref="A19:H19"/>
    <mergeCell ref="J19:AP19"/>
    <mergeCell ref="AQ19:BD19"/>
    <mergeCell ref="BE19:BR19"/>
    <mergeCell ref="BS19:CF19"/>
    <mergeCell ref="CG19:CT19"/>
    <mergeCell ref="CU19:DH19"/>
    <mergeCell ref="DI19:DX19"/>
    <mergeCell ref="DY21:EN21"/>
    <mergeCell ref="EO19:FE19"/>
    <mergeCell ref="A20:H20"/>
    <mergeCell ref="J20:AP20"/>
    <mergeCell ref="AQ20:BD20"/>
    <mergeCell ref="BE20:BR20"/>
    <mergeCell ref="BS20:CF20"/>
    <mergeCell ref="CG20:CT20"/>
    <mergeCell ref="CU20:DH20"/>
    <mergeCell ref="DI20:DX20"/>
    <mergeCell ref="DY22:EN22"/>
    <mergeCell ref="EO20:FE20"/>
    <mergeCell ref="A21:H21"/>
    <mergeCell ref="J21:AP21"/>
    <mergeCell ref="AQ21:BD21"/>
    <mergeCell ref="BE21:BR21"/>
    <mergeCell ref="BS21:CF21"/>
    <mergeCell ref="CG21:CT21"/>
    <mergeCell ref="CU21:DH21"/>
    <mergeCell ref="DI21:DX21"/>
    <mergeCell ref="DY23:EN23"/>
    <mergeCell ref="EO21:FE21"/>
    <mergeCell ref="A22:H22"/>
    <mergeCell ref="J22:AP22"/>
    <mergeCell ref="AQ22:BD22"/>
    <mergeCell ref="BE22:BR22"/>
    <mergeCell ref="BS22:CF22"/>
    <mergeCell ref="CG22:CT22"/>
    <mergeCell ref="CU22:DH22"/>
    <mergeCell ref="DI22:DX22"/>
    <mergeCell ref="DY24:EN24"/>
    <mergeCell ref="EO22:FE22"/>
    <mergeCell ref="A23:H23"/>
    <mergeCell ref="J23:AP23"/>
    <mergeCell ref="AQ23:BD23"/>
    <mergeCell ref="BE23:BR23"/>
    <mergeCell ref="BS23:CF23"/>
    <mergeCell ref="CG23:CT23"/>
    <mergeCell ref="CU23:DH23"/>
    <mergeCell ref="DI23:DX23"/>
    <mergeCell ref="DY25:EN25"/>
    <mergeCell ref="EO23:FE23"/>
    <mergeCell ref="A24:H24"/>
    <mergeCell ref="J24:AP24"/>
    <mergeCell ref="AQ24:BD24"/>
    <mergeCell ref="BE24:BR24"/>
    <mergeCell ref="BS24:CF24"/>
    <mergeCell ref="CG24:CT24"/>
    <mergeCell ref="CU24:DH24"/>
    <mergeCell ref="DI24:DX24"/>
    <mergeCell ref="DY26:EN26"/>
    <mergeCell ref="EO24:FE24"/>
    <mergeCell ref="A25:H25"/>
    <mergeCell ref="J25:AP25"/>
    <mergeCell ref="AQ25:BD25"/>
    <mergeCell ref="BE25:BR25"/>
    <mergeCell ref="BS25:CF25"/>
    <mergeCell ref="CG25:CT25"/>
    <mergeCell ref="CU25:DH25"/>
    <mergeCell ref="DI25:DX25"/>
    <mergeCell ref="DY27:EN27"/>
    <mergeCell ref="EO25:FE25"/>
    <mergeCell ref="A26:H26"/>
    <mergeCell ref="J26:AP26"/>
    <mergeCell ref="AQ26:BD26"/>
    <mergeCell ref="BE26:BR26"/>
    <mergeCell ref="BS26:CF26"/>
    <mergeCell ref="CG26:CT26"/>
    <mergeCell ref="CU26:DH26"/>
    <mergeCell ref="DI26:DX26"/>
    <mergeCell ref="DY28:EN28"/>
    <mergeCell ref="EO26:FE26"/>
    <mergeCell ref="A27:H27"/>
    <mergeCell ref="J27:AP27"/>
    <mergeCell ref="AQ27:BD27"/>
    <mergeCell ref="BE27:BR27"/>
    <mergeCell ref="BS27:CF27"/>
    <mergeCell ref="CG27:CT27"/>
    <mergeCell ref="CU27:DH27"/>
    <mergeCell ref="DI27:DX27"/>
    <mergeCell ref="DY29:EN29"/>
    <mergeCell ref="EO27:FE27"/>
    <mergeCell ref="A28:H28"/>
    <mergeCell ref="J28:AP28"/>
    <mergeCell ref="AQ28:BD28"/>
    <mergeCell ref="BE28:BR28"/>
    <mergeCell ref="BS28:CF28"/>
    <mergeCell ref="CG28:CT28"/>
    <mergeCell ref="CU28:DH28"/>
    <mergeCell ref="DI28:DX28"/>
    <mergeCell ref="EO29:FE29"/>
    <mergeCell ref="EO28:FE28"/>
    <mergeCell ref="A29:H29"/>
    <mergeCell ref="J29:AP29"/>
    <mergeCell ref="AQ29:BD29"/>
    <mergeCell ref="BE29:BR29"/>
    <mergeCell ref="BS29:CF29"/>
    <mergeCell ref="CG29:CT29"/>
    <mergeCell ref="CU29:DH29"/>
    <mergeCell ref="DI29:DX2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E20"/>
  <sheetViews>
    <sheetView view="pageBreakPreview" zoomScaleSheetLayoutView="100" zoomScalePageLayoutView="0" workbookViewId="0" topLeftCell="A1">
      <selection activeCell="EL21" sqref="EL21"/>
    </sheetView>
  </sheetViews>
  <sheetFormatPr defaultColWidth="0.875" defaultRowHeight="12.75"/>
  <cols>
    <col min="1" max="111" width="0.875" style="1" customWidth="1"/>
    <col min="112" max="112" width="1.75390625" style="1" customWidth="1"/>
    <col min="113" max="16384" width="0.875" style="1" customWidth="1"/>
  </cols>
  <sheetData>
    <row r="1" ht="15">
      <c r="FE1" s="4" t="s">
        <v>7</v>
      </c>
    </row>
    <row r="2" ht="15"/>
    <row r="3" spans="79:137" s="5" customFormat="1" ht="15.75">
      <c r="CA3" s="7" t="s">
        <v>25</v>
      </c>
      <c r="CB3" s="81" t="s">
        <v>41</v>
      </c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</row>
    <row r="4" spans="80:137" s="8" customFormat="1" ht="11.25">
      <c r="CB4" s="68" t="s">
        <v>6</v>
      </c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</row>
    <row r="5" spans="42:47" s="5" customFormat="1" ht="15.75">
      <c r="AP5" s="6" t="s">
        <v>52</v>
      </c>
      <c r="AQ5" s="82" t="s">
        <v>101</v>
      </c>
      <c r="AR5" s="82"/>
      <c r="AS5" s="82"/>
      <c r="AT5" s="82"/>
      <c r="AU5" s="5" t="s">
        <v>26</v>
      </c>
    </row>
    <row r="6" spans="1:161" s="5" customFormat="1" ht="21.75" customHeight="1">
      <c r="A6" s="83" t="s">
        <v>42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</row>
    <row r="7" ht="15"/>
    <row r="8" spans="1:161" s="2" customFormat="1" ht="28.5" customHeight="1">
      <c r="A8" s="84" t="s">
        <v>9</v>
      </c>
      <c r="B8" s="85"/>
      <c r="C8" s="85"/>
      <c r="D8" s="85"/>
      <c r="E8" s="85"/>
      <c r="F8" s="85"/>
      <c r="G8" s="85"/>
      <c r="H8" s="86"/>
      <c r="I8" s="84" t="s">
        <v>10</v>
      </c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6"/>
      <c r="AQ8" s="90" t="s">
        <v>13</v>
      </c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2"/>
      <c r="BS8" s="90" t="s">
        <v>14</v>
      </c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2"/>
      <c r="DI8" s="90" t="s">
        <v>18</v>
      </c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2"/>
    </row>
    <row r="9" spans="1:161" s="2" customFormat="1" ht="66" customHeight="1">
      <c r="A9" s="87"/>
      <c r="B9" s="88"/>
      <c r="C9" s="88"/>
      <c r="D9" s="88"/>
      <c r="E9" s="88"/>
      <c r="F9" s="88"/>
      <c r="G9" s="88"/>
      <c r="H9" s="89"/>
      <c r="I9" s="87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9"/>
      <c r="AQ9" s="90" t="s">
        <v>11</v>
      </c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2"/>
      <c r="BE9" s="90" t="s">
        <v>12</v>
      </c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2"/>
      <c r="BS9" s="90" t="s">
        <v>15</v>
      </c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2"/>
      <c r="CG9" s="90" t="s">
        <v>16</v>
      </c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2"/>
      <c r="CU9" s="90" t="s">
        <v>17</v>
      </c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2"/>
      <c r="DI9" s="90" t="s">
        <v>19</v>
      </c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2"/>
      <c r="DY9" s="90" t="s">
        <v>20</v>
      </c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2"/>
      <c r="EO9" s="90" t="s">
        <v>21</v>
      </c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2"/>
    </row>
    <row r="10" spans="1:161" s="2" customFormat="1" ht="12.75">
      <c r="A10" s="93" t="s">
        <v>0</v>
      </c>
      <c r="B10" s="94"/>
      <c r="C10" s="94"/>
      <c r="D10" s="94"/>
      <c r="E10" s="94"/>
      <c r="F10" s="94"/>
      <c r="G10" s="94"/>
      <c r="H10" s="95"/>
      <c r="I10" s="93" t="s">
        <v>1</v>
      </c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5"/>
      <c r="AQ10" s="93" t="s">
        <v>2</v>
      </c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5"/>
      <c r="BE10" s="93" t="s">
        <v>3</v>
      </c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5"/>
      <c r="BS10" s="93" t="s">
        <v>4</v>
      </c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5"/>
      <c r="CG10" s="93" t="s">
        <v>5</v>
      </c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5"/>
      <c r="CU10" s="93" t="s">
        <v>8</v>
      </c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5"/>
      <c r="DI10" s="93" t="s">
        <v>22</v>
      </c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5"/>
      <c r="DY10" s="93" t="s">
        <v>23</v>
      </c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5"/>
      <c r="EO10" s="93" t="s">
        <v>24</v>
      </c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5"/>
    </row>
    <row r="11" spans="1:161" s="10" customFormat="1" ht="26.25" customHeight="1">
      <c r="A11" s="100" t="s">
        <v>0</v>
      </c>
      <c r="B11" s="101"/>
      <c r="C11" s="101"/>
      <c r="D11" s="101"/>
      <c r="E11" s="101"/>
      <c r="F11" s="101"/>
      <c r="G11" s="101"/>
      <c r="H11" s="102"/>
      <c r="I11" s="9"/>
      <c r="J11" s="103" t="s">
        <v>27</v>
      </c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4"/>
      <c r="AQ11" s="105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7"/>
      <c r="BE11" s="105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7"/>
      <c r="BS11" s="108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10"/>
      <c r="CG11" s="108">
        <f>CG12+CG18+CG19+CG20</f>
        <v>517893.23718363995</v>
      </c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10"/>
      <c r="CU11" s="62">
        <f>'[3]ИП Свод'!$F$8</f>
        <v>517893.23718364</v>
      </c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6"/>
      <c r="DI11" s="99">
        <f>CU11-CG11</f>
        <v>0</v>
      </c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8"/>
      <c r="DY11" s="96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8"/>
      <c r="EO11" s="111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3"/>
    </row>
    <row r="12" spans="1:161" s="10" customFormat="1" ht="38.25" customHeight="1">
      <c r="A12" s="100" t="s">
        <v>1</v>
      </c>
      <c r="B12" s="101"/>
      <c r="C12" s="101"/>
      <c r="D12" s="101"/>
      <c r="E12" s="101"/>
      <c r="F12" s="101"/>
      <c r="G12" s="101"/>
      <c r="H12" s="102"/>
      <c r="I12" s="9"/>
      <c r="J12" s="103" t="s">
        <v>28</v>
      </c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4"/>
      <c r="AQ12" s="105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7"/>
      <c r="BE12" s="105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7"/>
      <c r="BS12" s="108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10"/>
      <c r="CG12" s="108">
        <f>'Томск '!CG12:CT12+'Томск  (Колпашево)'!CG12:CT12+Кемерово!CG12+'Новосибирск (ГГТ)'!CG13:CT13+'Новосибирск (СГС)'!CG13:CT13+'Новосибирск (ГТК)'!CG13:CT13+ФРА!CG12+Иркутск!CG12</f>
        <v>501686.60805363994</v>
      </c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10"/>
      <c r="CU12" s="62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6"/>
      <c r="DI12" s="96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8"/>
      <c r="DY12" s="99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8"/>
      <c r="EO12" s="111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3"/>
    </row>
    <row r="13" spans="1:161" s="10" customFormat="1" ht="37.5" customHeight="1">
      <c r="A13" s="100" t="s">
        <v>2</v>
      </c>
      <c r="B13" s="101"/>
      <c r="C13" s="101"/>
      <c r="D13" s="101"/>
      <c r="E13" s="101"/>
      <c r="F13" s="101"/>
      <c r="G13" s="101"/>
      <c r="H13" s="102"/>
      <c r="I13" s="9"/>
      <c r="J13" s="103" t="s">
        <v>30</v>
      </c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4"/>
      <c r="AQ13" s="105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7"/>
      <c r="BE13" s="105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7"/>
      <c r="BS13" s="117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9"/>
      <c r="CG13" s="108">
        <f>'Томск '!CG14:CT14+'Томск  (Колпашево)'!CG14:CT14+Кемерово!CG14+'Новосибирск (ГГТ)'!CG15:CT15+'Новосибирск (СГС)'!CG15:CT15+'Новосибирск (ГТК)'!CG15:CT15+ФРА!CG14+Иркутск!CG14</f>
        <v>168163.94537999996</v>
      </c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9"/>
      <c r="CU13" s="10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9"/>
      <c r="DI13" s="96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8"/>
      <c r="DY13" s="99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8"/>
      <c r="EO13" s="111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3"/>
    </row>
    <row r="14" spans="1:161" s="2" customFormat="1" ht="41.25" customHeight="1" hidden="1">
      <c r="A14" s="120"/>
      <c r="B14" s="121"/>
      <c r="C14" s="121"/>
      <c r="D14" s="121"/>
      <c r="E14" s="121"/>
      <c r="F14" s="121"/>
      <c r="G14" s="121"/>
      <c r="H14" s="122"/>
      <c r="I14" s="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4"/>
      <c r="AQ14" s="120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2"/>
      <c r="BE14" s="120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2"/>
      <c r="BS14" s="12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6"/>
      <c r="CG14" s="12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6"/>
      <c r="CU14" s="114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6"/>
      <c r="DI14" s="114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6"/>
      <c r="DY14" s="114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6"/>
      <c r="EO14" s="114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6"/>
    </row>
    <row r="15" spans="1:161" s="2" customFormat="1" ht="42" customHeight="1" hidden="1">
      <c r="A15" s="120"/>
      <c r="B15" s="121"/>
      <c r="C15" s="121"/>
      <c r="D15" s="121"/>
      <c r="E15" s="121"/>
      <c r="F15" s="121"/>
      <c r="G15" s="121"/>
      <c r="H15" s="122"/>
      <c r="I15" s="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4"/>
      <c r="AQ15" s="120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2"/>
      <c r="BE15" s="120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2"/>
      <c r="BS15" s="12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6"/>
      <c r="CG15" s="12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6"/>
      <c r="CU15" s="114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6"/>
      <c r="DI15" s="114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6"/>
      <c r="DY15" s="114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6"/>
      <c r="EO15" s="114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6"/>
    </row>
    <row r="16" spans="1:161" s="10" customFormat="1" ht="23.25" customHeight="1">
      <c r="A16" s="100" t="s">
        <v>3</v>
      </c>
      <c r="B16" s="101"/>
      <c r="C16" s="101"/>
      <c r="D16" s="101"/>
      <c r="E16" s="101"/>
      <c r="F16" s="101"/>
      <c r="G16" s="101"/>
      <c r="H16" s="102"/>
      <c r="I16" s="9"/>
      <c r="J16" s="103" t="s">
        <v>32</v>
      </c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4"/>
      <c r="AQ16" s="105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7"/>
      <c r="BE16" s="105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7"/>
      <c r="BS16" s="108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10"/>
      <c r="CG16" s="108">
        <f>'Томск '!CG17:CT17+'Томск  (Колпашево)'!CG16:CT16+Кемерово!CG24+'Новосибирск (ГГТ)'!CG18:CT18+'Новосибирск (СГС)'!CG17:CT17+'Новосибирск (ГТК)'!CG17:CT17+ФРА!CG16+Иркутск!CG17</f>
        <v>274734.62093364005</v>
      </c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10"/>
      <c r="CU16" s="108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10"/>
      <c r="DI16" s="96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8"/>
      <c r="DY16" s="96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8"/>
      <c r="EO16" s="96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8"/>
    </row>
    <row r="17" spans="1:161" s="10" customFormat="1" ht="25.5" customHeight="1">
      <c r="A17" s="100" t="s">
        <v>4</v>
      </c>
      <c r="B17" s="101"/>
      <c r="C17" s="101"/>
      <c r="D17" s="101"/>
      <c r="E17" s="101"/>
      <c r="F17" s="101"/>
      <c r="G17" s="101"/>
      <c r="H17" s="102"/>
      <c r="I17" s="9"/>
      <c r="J17" s="103" t="s">
        <v>34</v>
      </c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4"/>
      <c r="AQ17" s="105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7"/>
      <c r="BE17" s="105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7"/>
      <c r="BS17" s="108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10"/>
      <c r="CG17" s="108">
        <f>'Томск '!CG21:CT21+'Томск  (Колпашево)'!CG18:CT18+Кемерово!CG26+'Новосибирск (ГГТ)'!CG22:CT22+'Новосибирск (СГС)'!CG19:CT19+'Новосибирск (ГТК)'!CG19:CT19+ФРА!CG18+Иркутск!CG19</f>
        <v>58788.04174</v>
      </c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10"/>
      <c r="CU17" s="108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10"/>
      <c r="DI17" s="96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8"/>
      <c r="DY17" s="96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8"/>
      <c r="EO17" s="96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8"/>
    </row>
    <row r="18" spans="1:161" s="10" customFormat="1" ht="38.25" customHeight="1">
      <c r="A18" s="100" t="s">
        <v>5</v>
      </c>
      <c r="B18" s="101"/>
      <c r="C18" s="101"/>
      <c r="D18" s="101"/>
      <c r="E18" s="101"/>
      <c r="F18" s="101"/>
      <c r="G18" s="101"/>
      <c r="H18" s="102"/>
      <c r="I18" s="9"/>
      <c r="J18" s="103" t="s">
        <v>36</v>
      </c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4"/>
      <c r="AQ18" s="105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7"/>
      <c r="BE18" s="105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7"/>
      <c r="BS18" s="108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10"/>
      <c r="CG18" s="108">
        <f>'Томск '!CG25:CT25+'Томск  (Колпашево)'!CG20:CT20+Кемерово!CG30+'Новосибирск (ГГТ)'!CG24:CT24+'Новосибирск (СГС)'!CG21:CT21+'Новосибирск (ГТК)'!CG21:CT21+ФРА!CG20+Иркутск!CG21</f>
        <v>16206.629130000001</v>
      </c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10"/>
      <c r="CU18" s="108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10"/>
      <c r="DI18" s="96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8"/>
      <c r="DY18" s="96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8"/>
      <c r="EO18" s="96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8"/>
    </row>
    <row r="19" spans="1:161" s="10" customFormat="1" ht="25.5" customHeight="1">
      <c r="A19" s="100" t="s">
        <v>8</v>
      </c>
      <c r="B19" s="101"/>
      <c r="C19" s="101"/>
      <c r="D19" s="101"/>
      <c r="E19" s="101"/>
      <c r="F19" s="101"/>
      <c r="G19" s="101"/>
      <c r="H19" s="102"/>
      <c r="I19" s="9"/>
      <c r="J19" s="103" t="s">
        <v>38</v>
      </c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4"/>
      <c r="AQ19" s="105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7"/>
      <c r="BE19" s="105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7"/>
      <c r="BS19" s="108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10"/>
      <c r="CG19" s="108">
        <f>'Томск '!CG36:CT36+'Томск  (Колпашево)'!CG22:CT22+Кемерово!CG38+'Новосибирск (ГГТ)'!CG33:CT33+'Новосибирск (СГС)'!CG23:CT23+'Новосибирск (ГТК)'!CG23:CT23+ФРА!CG27+Иркутск!CG23</f>
        <v>0</v>
      </c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10"/>
      <c r="CU19" s="108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10"/>
      <c r="DI19" s="96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8"/>
      <c r="DY19" s="96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8"/>
      <c r="EO19" s="96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8"/>
    </row>
    <row r="20" spans="1:161" s="10" customFormat="1" ht="25.5" customHeight="1">
      <c r="A20" s="100" t="s">
        <v>22</v>
      </c>
      <c r="B20" s="101"/>
      <c r="C20" s="101"/>
      <c r="D20" s="101"/>
      <c r="E20" s="101"/>
      <c r="F20" s="101"/>
      <c r="G20" s="101"/>
      <c r="H20" s="102"/>
      <c r="I20" s="9"/>
      <c r="J20" s="103" t="s">
        <v>39</v>
      </c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4"/>
      <c r="AQ20" s="105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7"/>
      <c r="BE20" s="105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7"/>
      <c r="BS20" s="108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10"/>
      <c r="CG20" s="108">
        <f>'Томск '!CG37:CT37+'Томск  (Колпашево)'!CG23:CT23+Кемерово!CG39+'Новосибирск (ГГТ)'!CG34:CT34+'Новосибирск (СГС)'!CG24:CT24+'Новосибирск (ГТК)'!CG24:CT24+ФРА!CG28+Иркутск!CG24</f>
        <v>0</v>
      </c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10"/>
      <c r="CU20" s="108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10"/>
      <c r="DI20" s="96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8"/>
      <c r="DY20" s="96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8"/>
      <c r="EO20" s="96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8"/>
    </row>
  </sheetData>
  <sheetProtection/>
  <mergeCells count="127">
    <mergeCell ref="EO20:FE20"/>
    <mergeCell ref="EO19:FE19"/>
    <mergeCell ref="A20:H20"/>
    <mergeCell ref="J20:AP20"/>
    <mergeCell ref="AQ20:BD20"/>
    <mergeCell ref="BE20:BR20"/>
    <mergeCell ref="BS20:CF20"/>
    <mergeCell ref="CG20:CT20"/>
    <mergeCell ref="CU20:DH20"/>
    <mergeCell ref="DI20:DX20"/>
    <mergeCell ref="DY20:EN20"/>
    <mergeCell ref="EO18:FE18"/>
    <mergeCell ref="A19:H19"/>
    <mergeCell ref="J19:AP19"/>
    <mergeCell ref="AQ19:BD19"/>
    <mergeCell ref="BE19:BR19"/>
    <mergeCell ref="BS19:CF19"/>
    <mergeCell ref="CG19:CT19"/>
    <mergeCell ref="CU19:DH19"/>
    <mergeCell ref="DI19:DX19"/>
    <mergeCell ref="DY19:EN19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18:EN18"/>
    <mergeCell ref="EO17:FE17"/>
    <mergeCell ref="EO16:FE16"/>
    <mergeCell ref="A17:H17"/>
    <mergeCell ref="J17:AP17"/>
    <mergeCell ref="AQ17:BD17"/>
    <mergeCell ref="BE17:BR17"/>
    <mergeCell ref="BS17:CF17"/>
    <mergeCell ref="CG17:CT17"/>
    <mergeCell ref="CU17:DH17"/>
    <mergeCell ref="DI17:DX17"/>
    <mergeCell ref="DY17:EN17"/>
    <mergeCell ref="EO15:FE15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DY16:EN16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5:EN15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4:EN14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3:EN13"/>
    <mergeCell ref="EO12:FE12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2:EN12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11:DX11"/>
    <mergeCell ref="DY11:EN11"/>
    <mergeCell ref="EO9:FE9"/>
    <mergeCell ref="A10:H10"/>
    <mergeCell ref="I10:AP10"/>
    <mergeCell ref="AQ10:BD10"/>
    <mergeCell ref="BE10:BR10"/>
    <mergeCell ref="BS10:CF10"/>
    <mergeCell ref="CG10:CT10"/>
    <mergeCell ref="CU10:DH10"/>
    <mergeCell ref="DI10:DX10"/>
    <mergeCell ref="DY10:EN10"/>
    <mergeCell ref="BE9:BR9"/>
    <mergeCell ref="BS9:CF9"/>
    <mergeCell ref="CG9:CT9"/>
    <mergeCell ref="CU9:DH9"/>
    <mergeCell ref="DI9:DX9"/>
    <mergeCell ref="DY9:EN9"/>
    <mergeCell ref="CB3:EG3"/>
    <mergeCell ref="CB4:EG4"/>
    <mergeCell ref="AQ5:AT5"/>
    <mergeCell ref="A6:FE6"/>
    <mergeCell ref="A8:H9"/>
    <mergeCell ref="I8:AP9"/>
    <mergeCell ref="AQ8:BR8"/>
    <mergeCell ref="BS8:DH8"/>
    <mergeCell ref="DI8:FE8"/>
    <mergeCell ref="AQ9:BD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Александрова Елена Игоревна</cp:lastModifiedBy>
  <cp:lastPrinted>2019-01-31T08:54:48Z</cp:lastPrinted>
  <dcterms:created xsi:type="dcterms:W3CDTF">2011-01-11T10:25:48Z</dcterms:created>
  <dcterms:modified xsi:type="dcterms:W3CDTF">2021-08-10T10:55:32Z</dcterms:modified>
  <cp:category/>
  <cp:version/>
  <cp:contentType/>
  <cp:contentStatus/>
</cp:coreProperties>
</file>